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ulgak Daniil\Desktop\Новая папка (9)\"/>
    </mc:Choice>
  </mc:AlternateContent>
  <xr:revisionPtr revIDLastSave="0" documentId="13_ncr:1_{718B5415-6314-4AB2-9DAB-08734D84DCE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СМЕТА" sheetId="1" r:id="rId1"/>
  </sheets>
  <definedNames>
    <definedName name="_xlnm._FilterDatabase" localSheetId="0" hidden="1">СМЕТА!$A$8:$K$172</definedName>
    <definedName name="_xlnm.Print_Titles" localSheetId="0">СМЕТА!$10:$10</definedName>
    <definedName name="_xlnm.Print_Area" localSheetId="0">СМЕТА!$A$1:$L$179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" l="1"/>
  <c r="J13" i="1"/>
  <c r="J14" i="1"/>
  <c r="K38" i="1"/>
  <c r="K166" i="1" l="1"/>
  <c r="J165" i="1" l="1"/>
  <c r="J164" i="1"/>
  <c r="J163" i="1"/>
  <c r="J162" i="1"/>
  <c r="J161" i="1"/>
  <c r="J160" i="1"/>
  <c r="J159" i="1"/>
  <c r="J158" i="1"/>
  <c r="J157" i="1"/>
  <c r="K154" i="1"/>
  <c r="J153" i="1"/>
  <c r="J152" i="1"/>
  <c r="J151" i="1"/>
  <c r="J150" i="1"/>
  <c r="J149" i="1"/>
  <c r="J148" i="1"/>
  <c r="J146" i="1"/>
  <c r="J145" i="1"/>
  <c r="J144" i="1"/>
  <c r="J142" i="1"/>
  <c r="J141" i="1"/>
  <c r="J140" i="1"/>
  <c r="J136" i="1"/>
  <c r="J135" i="1"/>
  <c r="J134" i="1"/>
  <c r="J133" i="1"/>
  <c r="J131" i="1"/>
  <c r="J130" i="1"/>
  <c r="J125" i="1"/>
  <c r="J124" i="1"/>
  <c r="J123" i="1"/>
  <c r="J120" i="1"/>
  <c r="J119" i="1"/>
  <c r="J118" i="1"/>
  <c r="J116" i="1"/>
  <c r="J114" i="1"/>
  <c r="J111" i="1"/>
  <c r="J110" i="1"/>
  <c r="J109" i="1"/>
  <c r="J105" i="1"/>
  <c r="J101" i="1"/>
  <c r="J95" i="1"/>
  <c r="J93" i="1"/>
  <c r="J92" i="1"/>
  <c r="J91" i="1"/>
  <c r="J90" i="1"/>
  <c r="J89" i="1"/>
  <c r="J88" i="1"/>
  <c r="J85" i="1"/>
  <c r="J82" i="1"/>
  <c r="J79" i="1"/>
  <c r="J76" i="1"/>
  <c r="J75" i="1"/>
  <c r="J74" i="1"/>
  <c r="J72" i="1"/>
  <c r="J71" i="1"/>
  <c r="J70" i="1"/>
  <c r="J69" i="1"/>
  <c r="J68" i="1"/>
  <c r="J66" i="1"/>
  <c r="J65" i="1"/>
  <c r="J63" i="1"/>
  <c r="J58" i="1"/>
  <c r="J55" i="1"/>
  <c r="K52" i="1"/>
  <c r="J51" i="1"/>
  <c r="J50" i="1"/>
  <c r="J48" i="1"/>
  <c r="J47" i="1"/>
  <c r="J46" i="1"/>
  <c r="J45" i="1"/>
  <c r="J44" i="1"/>
  <c r="J43" i="1"/>
  <c r="J42" i="1"/>
  <c r="J41" i="1"/>
  <c r="J37" i="1"/>
  <c r="J36" i="1"/>
  <c r="J35" i="1"/>
  <c r="J34" i="1"/>
  <c r="J33" i="1"/>
  <c r="J32" i="1"/>
  <c r="J31" i="1"/>
  <c r="J30" i="1"/>
  <c r="J29" i="1"/>
  <c r="J28" i="1"/>
  <c r="J27" i="1"/>
  <c r="J26" i="1"/>
  <c r="J24" i="1"/>
  <c r="J23" i="1"/>
  <c r="J22" i="1"/>
  <c r="J21" i="1"/>
  <c r="J20" i="1"/>
  <c r="J19" i="1"/>
  <c r="J18" i="1"/>
  <c r="J17" i="1"/>
  <c r="J16" i="1"/>
  <c r="J15" i="1"/>
  <c r="J12" i="1"/>
  <c r="K137" i="1" l="1"/>
  <c r="J97" i="1"/>
  <c r="J77" i="1"/>
  <c r="J98" i="1"/>
  <c r="J86" i="1"/>
  <c r="J60" i="1"/>
  <c r="J100" i="1"/>
  <c r="J115" i="1"/>
  <c r="J59" i="1"/>
  <c r="J61" i="1"/>
  <c r="J80" i="1"/>
  <c r="J112" i="1"/>
  <c r="J121" i="1"/>
  <c r="J56" i="1"/>
  <c r="J62" i="1"/>
  <c r="J102" i="1"/>
  <c r="J64" i="1"/>
  <c r="J104" i="1"/>
  <c r="J96" i="1"/>
  <c r="J83" i="1"/>
  <c r="J103" i="1"/>
  <c r="K126" i="1"/>
  <c r="J129" i="1"/>
  <c r="K106" i="1"/>
  <c r="K167" i="1" l="1"/>
  <c r="K169" i="1" s="1"/>
  <c r="K170" i="1" l="1"/>
</calcChain>
</file>

<file path=xl/sharedStrings.xml><?xml version="1.0" encoding="utf-8"?>
<sst xmlns="http://schemas.openxmlformats.org/spreadsheetml/2006/main" count="463" uniqueCount="325">
  <si>
    <t xml:space="preserve">Приложение №____к контракту
от «___»_________2025 года № _______
</t>
  </si>
  <si>
    <t>Смета контракта</t>
  </si>
  <si>
    <t>по объекту: «Строительство транзита 110 кВ Севастопольская - Ялта - Лучистое в двухцепном исполнении
(в том числе проектно-изыскательские работы).  
Десятый этап строительства: "Реконструкция ПС 110 кВ Дарсан (включая ПИР)»</t>
  </si>
  <si>
    <t>(наименование объекта)</t>
  </si>
  <si>
    <t>№п/п</t>
  </si>
  <si>
    <t>Номер сметы</t>
  </si>
  <si>
    <t>Наименование конструктивных решений (элементов), комплексов (видов) работ, оборудования</t>
  </si>
  <si>
    <t>Единица измерения</t>
  </si>
  <si>
    <t>Количество (объем работ)</t>
  </si>
  <si>
    <t>Цена на единицу измерения, без НДС руб.</t>
  </si>
  <si>
    <t>Стоимость всего, руб</t>
  </si>
  <si>
    <t>Страна происхождения оборудования</t>
  </si>
  <si>
    <t>Раздел 1. Поставка оборудования</t>
  </si>
  <si>
    <t>1.1</t>
  </si>
  <si>
    <t>Поставка оборудования КРУЭ 110 кВ</t>
  </si>
  <si>
    <t>штука</t>
  </si>
  <si>
    <t>1.2</t>
  </si>
  <si>
    <t>Поставка трансформатора силового трехфазного трехобмоточного мощностью 40000 кВА</t>
  </si>
  <si>
    <t>1.3</t>
  </si>
  <si>
    <t>1.4</t>
  </si>
  <si>
    <t>Поставка оборудования ЗРУ 10 кВ</t>
  </si>
  <si>
    <t>компл</t>
  </si>
  <si>
    <t>1.5</t>
  </si>
  <si>
    <t>Поставка здания блочно-модульного (Здание РЩ)</t>
  </si>
  <si>
    <t>1.6</t>
  </si>
  <si>
    <t>Поставка щита собственных нужд 0,4кВ</t>
  </si>
  <si>
    <t>1.7</t>
  </si>
  <si>
    <t>Поставка оборудования системы отопления (Здание РЩ)</t>
  </si>
  <si>
    <t>1.8</t>
  </si>
  <si>
    <t>Поставка оборудования системы кондиционирования (Здание РЩ)</t>
  </si>
  <si>
    <t>1.9</t>
  </si>
  <si>
    <t>Поставка оборудования системы вентиляции (Здание РЩ)</t>
  </si>
  <si>
    <t>1.10</t>
  </si>
  <si>
    <t>Поставка оборудования системы хозяйственно-питьевого водопровода (Здание РЩ)</t>
  </si>
  <si>
    <t>1.11</t>
  </si>
  <si>
    <t>1.12</t>
  </si>
  <si>
    <t>1.13</t>
  </si>
  <si>
    <t>1.14</t>
  </si>
  <si>
    <t xml:space="preserve">Поставка реактора дугогасящего масляного с конденсаторным регулированием со встроенным фильтром </t>
  </si>
  <si>
    <t>1.15</t>
  </si>
  <si>
    <t>Поставка шкафа автоматики управления 4-мя ДГР</t>
  </si>
  <si>
    <t>1.16</t>
  </si>
  <si>
    <t>Поставка оборудования АИИС КУЭ</t>
  </si>
  <si>
    <t>1.17</t>
  </si>
  <si>
    <t>Поставка оборудования АСУ ТП</t>
  </si>
  <si>
    <t>1.18</t>
  </si>
  <si>
    <t>Поставка оборудования устройств РЗА</t>
  </si>
  <si>
    <t>1.19</t>
  </si>
  <si>
    <t>Поставка оборудования устройств НКУ и РАС</t>
  </si>
  <si>
    <t>1.20</t>
  </si>
  <si>
    <t>Поставка оборудования устройств ПА</t>
  </si>
  <si>
    <t>1.21</t>
  </si>
  <si>
    <t>Поставка оборудования устройств СОПТ</t>
  </si>
  <si>
    <t>1.22</t>
  </si>
  <si>
    <t>Поставка оборудования ЦСПИ</t>
  </si>
  <si>
    <t>1.23</t>
  </si>
  <si>
    <t>Поставка оборудования системы бесперебойного электропитания оборудования связи. БП № 1</t>
  </si>
  <si>
    <t>1.24</t>
  </si>
  <si>
    <t>Поставка оборудования системы бесперебойного электропитания оборудования связи. БП № 2</t>
  </si>
  <si>
    <t>1.25</t>
  </si>
  <si>
    <t>Поставка оборудования видеонаблюдения</t>
  </si>
  <si>
    <t>1.26</t>
  </si>
  <si>
    <t>Поставка оборудования сети противопожарного водоснабжения</t>
  </si>
  <si>
    <t>Итого по разделу 1. Поставка оборудования</t>
  </si>
  <si>
    <t>Раздел 2. Подготовка территории строительства</t>
  </si>
  <si>
    <t>2.1</t>
  </si>
  <si>
    <t>Демонтаж</t>
  </si>
  <si>
    <t>2.1.1</t>
  </si>
  <si>
    <t>Демонтаж строительных работ. 1 очередь</t>
  </si>
  <si>
    <t>2.1.2</t>
  </si>
  <si>
    <t>Демонтаж строительных работ. 2 очередь</t>
  </si>
  <si>
    <t>2.1.3</t>
  </si>
  <si>
    <t>Демонтаж. Электротехническая часть. Земляные работы</t>
  </si>
  <si>
    <t>2.1.4</t>
  </si>
  <si>
    <t>Демонтаж. Электротехническая часть. Демонтажные работы с транспортными расходами</t>
  </si>
  <si>
    <t>2.1.5</t>
  </si>
  <si>
    <t>Подготовка территории строительства</t>
  </si>
  <si>
    <t>2.1.6</t>
  </si>
  <si>
    <t>Демонтаж ВЧ оборудования связи</t>
  </si>
  <si>
    <t>2.2</t>
  </si>
  <si>
    <t>Вынос кабелей 10кВ</t>
  </si>
  <si>
    <t>2.3</t>
  </si>
  <si>
    <t>Затраты, связанные с платой за сервитут</t>
  </si>
  <si>
    <t>2.4</t>
  </si>
  <si>
    <t>Реконструкция двухцепной ВЛ 10 кВ Дарсан- РП-200 (фидер Л-6 и фидер Л-3) с  выносом опор №1а и №1б с территории ПС 110 кВ Дарсан</t>
  </si>
  <si>
    <t>2.4.1</t>
  </si>
  <si>
    <t>Реконструкция двухцепной ВЛ 10 кВ Дарсан-РП-200 (фидер Л-6 и фидер Л-3) с  выносом опор №1а и №1б с территории ПС 110 кВ Дарсан (временная схема)</t>
  </si>
  <si>
    <t>2.4.2</t>
  </si>
  <si>
    <t>Реконструкция двухцепной ВЛ 10 кВ Дарсан-РП-200 (фидер Л-6 и фидер Л-3) с  выносом опор №1а и №1б с территории ПС 110 кВ Дарсан (постоянная схема)</t>
  </si>
  <si>
    <t>Итого по разделу 2. Подготовка территории строительства</t>
  </si>
  <si>
    <t>Раздел 3. Основные объекты строительства</t>
  </si>
  <si>
    <t>3.1</t>
  </si>
  <si>
    <t>Здание ЗРУ 10 кВ</t>
  </si>
  <si>
    <t>3.1.1</t>
  </si>
  <si>
    <t>Строительные работы здания ЗРУ 10кВ</t>
  </si>
  <si>
    <t>3.1.2</t>
  </si>
  <si>
    <t>Монтаж оборудования здания ЗРУ 10кВ</t>
  </si>
  <si>
    <t>3.2</t>
  </si>
  <si>
    <t>Здание РЩ</t>
  </si>
  <si>
    <t>3.2.1</t>
  </si>
  <si>
    <t>Строительные работы здания РЩ</t>
  </si>
  <si>
    <t>3.2.2</t>
  </si>
  <si>
    <t>Монтаж оборудования здания РЩ</t>
  </si>
  <si>
    <t>3.2.3</t>
  </si>
  <si>
    <t>Отопление</t>
  </si>
  <si>
    <t>3.2.4</t>
  </si>
  <si>
    <t>Кондиционирование</t>
  </si>
  <si>
    <t>3.2.5</t>
  </si>
  <si>
    <t>Вентиляция</t>
  </si>
  <si>
    <t>3.2.6</t>
  </si>
  <si>
    <t>Противопожарный водопровод</t>
  </si>
  <si>
    <t>3.2.7</t>
  </si>
  <si>
    <t>Хозяйственно-питьевой водопровод</t>
  </si>
  <si>
    <t>3.2.8</t>
  </si>
  <si>
    <t>Горячее водоснабжение</t>
  </si>
  <si>
    <t>3.2.9</t>
  </si>
  <si>
    <t>Хозяйственно-бытовая канализация.</t>
  </si>
  <si>
    <t>3.3</t>
  </si>
  <si>
    <t>ОРУ 110 кВ</t>
  </si>
  <si>
    <t>3.3.1</t>
  </si>
  <si>
    <t xml:space="preserve">Строительные работы. Устройство сборного фундамента ФП-1 под портал </t>
  </si>
  <si>
    <t>3.3.2</t>
  </si>
  <si>
    <t>Строительные работы. Устройство ячейкового портала ПСЛ-110Я1</t>
  </si>
  <si>
    <t>3.3.3</t>
  </si>
  <si>
    <t>Строительные работы. Устройство ячейкового портала ПСЛ-110Я2</t>
  </si>
  <si>
    <t>3.3.4</t>
  </si>
  <si>
    <t>Строительные работы. Устройство ячейкового портала ПСЛ-110Я10</t>
  </si>
  <si>
    <t>3.3.5</t>
  </si>
  <si>
    <t>Опоры под шкафы</t>
  </si>
  <si>
    <t>3.4</t>
  </si>
  <si>
    <t>Трансформаторы Т1, Т2</t>
  </si>
  <si>
    <t>3.4.1</t>
  </si>
  <si>
    <t>Строительные работы. Трансформаторы Т1, Т2. Земляные работы</t>
  </si>
  <si>
    <t>Строительные работы. Трансформаторы Т1, Т2. Фундамент ФТм1</t>
  </si>
  <si>
    <t>Строительные работы. Трансформаторы Т1, Т2. Маслоприемник МПм1</t>
  </si>
  <si>
    <t>3.4.2</t>
  </si>
  <si>
    <t>Монтаж трансформаторов Т1, Т2</t>
  </si>
  <si>
    <t>3.5</t>
  </si>
  <si>
    <t>Токопровод 10 кВ</t>
  </si>
  <si>
    <t>3.5.1</t>
  </si>
  <si>
    <t>Устройство фундаментов под жесткий пофазированный токопровод 10 кВ.токопровод 10 кВ</t>
  </si>
  <si>
    <t>3.5.2</t>
  </si>
  <si>
    <t>Монтаж токопровода 10 кВ</t>
  </si>
  <si>
    <t>3.6</t>
  </si>
  <si>
    <t>ТСН</t>
  </si>
  <si>
    <t>3.6.1</t>
  </si>
  <si>
    <t>Фундамент под ТСН.</t>
  </si>
  <si>
    <t>3.6.2</t>
  </si>
  <si>
    <t>Монтаж ТСН</t>
  </si>
  <si>
    <t>3.7</t>
  </si>
  <si>
    <t>КРУЭ 110 кВ наружной установки</t>
  </si>
  <si>
    <t>3.7.1</t>
  </si>
  <si>
    <t>Строительные работы. КРУЭ 110 кВ</t>
  </si>
  <si>
    <t>3.7.2</t>
  </si>
  <si>
    <t>Монтаж КРУЭ 110 кВ</t>
  </si>
  <si>
    <t>3.8</t>
  </si>
  <si>
    <t>Кабельное хозяйство</t>
  </si>
  <si>
    <t>3.8.1</t>
  </si>
  <si>
    <t>Строительные работы</t>
  </si>
  <si>
    <t>3.8.2</t>
  </si>
  <si>
    <t>Приобретение и монтаж силовых и контрольных кабелей</t>
  </si>
  <si>
    <t>м</t>
  </si>
  <si>
    <t>3.8.3</t>
  </si>
  <si>
    <t>Кабеленесущие конструкции</t>
  </si>
  <si>
    <t>3.8.4</t>
  </si>
  <si>
    <t>Приобретение и монтаж кабеля 10 кВ</t>
  </si>
  <si>
    <t>3.8.5</t>
  </si>
  <si>
    <t>Кабели 110 кВ</t>
  </si>
  <si>
    <t>3.9</t>
  </si>
  <si>
    <t>Заземление</t>
  </si>
  <si>
    <t>3.10</t>
  </si>
  <si>
    <t>ДГК 10 кВ</t>
  </si>
  <si>
    <t>3.10.1</t>
  </si>
  <si>
    <t>Строительные работы. Фундамент под ДГР 10 кВ</t>
  </si>
  <si>
    <t>3.10.2</t>
  </si>
  <si>
    <t>Монтаж оборудования ДГК 10 кВ</t>
  </si>
  <si>
    <t>3.11</t>
  </si>
  <si>
    <t>АИИС КУЭ</t>
  </si>
  <si>
    <t>3.12</t>
  </si>
  <si>
    <t>АСУ ТП</t>
  </si>
  <si>
    <t>3.13</t>
  </si>
  <si>
    <t>Релейная защита</t>
  </si>
  <si>
    <t>3.13.1</t>
  </si>
  <si>
    <t>ПС 110 кВ Дарсан - устанавливаемые устройства РЗА</t>
  </si>
  <si>
    <t>3.13.2</t>
  </si>
  <si>
    <t>ПС 110 кВ Ялта - устанавливаемые устройства РЗ</t>
  </si>
  <si>
    <t>3.14</t>
  </si>
  <si>
    <t>ПС 110 кВ Дарсан - устанавливаемые устройства НКУ и РАС</t>
  </si>
  <si>
    <t>3.15</t>
  </si>
  <si>
    <t>ПС 110 кВ Дарсан - устройства ПА</t>
  </si>
  <si>
    <t>3.16</t>
  </si>
  <si>
    <t>ПС 110 кВ Дарсан - устанавливаемые устройства СОПТ</t>
  </si>
  <si>
    <t>3.17</t>
  </si>
  <si>
    <t>Подвеска провода</t>
  </si>
  <si>
    <t>Итого по разделу 3. Основные объекты строительства</t>
  </si>
  <si>
    <t>Раздел 4. Объекты транспортного хозяйства и связи</t>
  </si>
  <si>
    <t>4.1</t>
  </si>
  <si>
    <t>Пожарная сигнализация</t>
  </si>
  <si>
    <t>4.1.1</t>
  </si>
  <si>
    <t>Система АУАПТ. Здание РЩ.</t>
  </si>
  <si>
    <t>4.1.2</t>
  </si>
  <si>
    <t>Система автоматической пожарной сигнализации. Здание ЗРУ 10 кВ.</t>
  </si>
  <si>
    <t>4.1.3</t>
  </si>
  <si>
    <t>Система автоматической пожарной сигнализации. Здание ОПУ (сущ.)</t>
  </si>
  <si>
    <t>4.2</t>
  </si>
  <si>
    <t>ЦСПИ</t>
  </si>
  <si>
    <t>4.3</t>
  </si>
  <si>
    <t>Система бесперебойного электропитания оборудования связи</t>
  </si>
  <si>
    <t>4.3.1</t>
  </si>
  <si>
    <t>Система бесперебойного электропитания оборудования связи. БП №1</t>
  </si>
  <si>
    <t>4.3.2</t>
  </si>
  <si>
    <t>Система бесперебойного электропитания оборудования связи. БП №2</t>
  </si>
  <si>
    <t>4.4</t>
  </si>
  <si>
    <t>Устройство внутриплощадочных автодорог</t>
  </si>
  <si>
    <t>м2</t>
  </si>
  <si>
    <t>4.5</t>
  </si>
  <si>
    <t>Система технических средств безопасности</t>
  </si>
  <si>
    <t>4.5.1</t>
  </si>
  <si>
    <t>Система охранной сигнализации зданий и помещений</t>
  </si>
  <si>
    <t>4.5.2</t>
  </si>
  <si>
    <t>СКУД. Здание РЩ</t>
  </si>
  <si>
    <t>4.5.3</t>
  </si>
  <si>
    <t>Система периметральной сигнализации</t>
  </si>
  <si>
    <t>4.5.4</t>
  </si>
  <si>
    <t>Видеонаблюдение</t>
  </si>
  <si>
    <t>4.6</t>
  </si>
  <si>
    <t>ВЧ каналы связи</t>
  </si>
  <si>
    <t>4.6.1</t>
  </si>
  <si>
    <t xml:space="preserve"> Высокочастотные каналы связи (временная схема) ПС 110 кВ Дарсан</t>
  </si>
  <si>
    <t>4.6.2</t>
  </si>
  <si>
    <t xml:space="preserve"> Высокочастотные каналы связи по ВЛ 110 кВ Симферопольская -Дарсан</t>
  </si>
  <si>
    <t>4.6.3</t>
  </si>
  <si>
    <t xml:space="preserve"> Высокочастотные каналы связи  ПС 110кВ Дарсан – РП-200</t>
  </si>
  <si>
    <t>Итого по разделу 4. Объекты транспортного хозяйства и связи</t>
  </si>
  <si>
    <t>Раздел 5. Наружные сети и сооружения водоснабжения, водоотведения, теплоснабжения и газоснабжения</t>
  </si>
  <si>
    <t>5.1</t>
  </si>
  <si>
    <t>Внутриплощадочные сети противопожарного водоснабжения</t>
  </si>
  <si>
    <t>5.1.1</t>
  </si>
  <si>
    <t>5.1.2</t>
  </si>
  <si>
    <t>Фундамент под Резервуар №1,№2</t>
  </si>
  <si>
    <t>5.1.3</t>
  </si>
  <si>
    <t>Фундамент под здание насосной станции</t>
  </si>
  <si>
    <t>5.2</t>
  </si>
  <si>
    <t>Внутриплощадочные сети канализации</t>
  </si>
  <si>
    <t>5.2.1</t>
  </si>
  <si>
    <t>Накопительная емкость хоз-бытовых стоков</t>
  </si>
  <si>
    <t>5.2.2</t>
  </si>
  <si>
    <t>Накопительная ёмкость ливневых стоков</t>
  </si>
  <si>
    <t>5.2.3</t>
  </si>
  <si>
    <t>Хозяйственно-бытовая канализация</t>
  </si>
  <si>
    <t>5.2.4</t>
  </si>
  <si>
    <t>Ливневая канализация</t>
  </si>
  <si>
    <t>Итого по разделу 5. Наружные сети и сооружения водоснабжения, водоотведения, теплоснабжения и газоснабжения</t>
  </si>
  <si>
    <t>Раздел 6. Благоустройство и озеленение территории</t>
  </si>
  <si>
    <t>6.1</t>
  </si>
  <si>
    <t>Освещение ПС</t>
  </si>
  <si>
    <t>6.1.1</t>
  </si>
  <si>
    <t>Фундамент под прожекторные мачты с молниеотводом (7 шт)</t>
  </si>
  <si>
    <t>штука (фундамент)</t>
  </si>
  <si>
    <t>6.1.2</t>
  </si>
  <si>
    <t>Наружное освещение</t>
  </si>
  <si>
    <t>штука (матча)</t>
  </si>
  <si>
    <t>6.1.3</t>
  </si>
  <si>
    <t>Охранное освещение</t>
  </si>
  <si>
    <t>6.2</t>
  </si>
  <si>
    <t>Ограждение ПС</t>
  </si>
  <si>
    <t>6.2.1</t>
  </si>
  <si>
    <t>Наружное ограждение ПС с воротами и калиткой</t>
  </si>
  <si>
    <t>6.2.2</t>
  </si>
  <si>
    <t>Наружное ограждение ПС. Подпорные стнеы</t>
  </si>
  <si>
    <t>6.2.3</t>
  </si>
  <si>
    <t>Внутреннее ограждение ПС</t>
  </si>
  <si>
    <t>6.3</t>
  </si>
  <si>
    <t>Благоустройство ПС</t>
  </si>
  <si>
    <t>6.3.1</t>
  </si>
  <si>
    <t>Устройство дорожки пешеходной</t>
  </si>
  <si>
    <t>6.3.2</t>
  </si>
  <si>
    <t>Устройство покрытия из щебня на территории ОРУ</t>
  </si>
  <si>
    <t>6.3.3</t>
  </si>
  <si>
    <t>Озеленение территории.</t>
  </si>
  <si>
    <t>6.3.4</t>
  </si>
  <si>
    <t>Малые архитектурные формы</t>
  </si>
  <si>
    <t>6.3.5</t>
  </si>
  <si>
    <t>Устройство водоотводных сооружений</t>
  </si>
  <si>
    <t>м3</t>
  </si>
  <si>
    <t>Вертикальная планировка</t>
  </si>
  <si>
    <t>м3
разработки грунта</t>
  </si>
  <si>
    <t>Итого по разделу 6. Благоустройство и озеленение территории</t>
  </si>
  <si>
    <t>Раздел 7. Прочие работы и затраты</t>
  </si>
  <si>
    <t>7.1</t>
  </si>
  <si>
    <t>ПНР</t>
  </si>
  <si>
    <t>7.1.1</t>
  </si>
  <si>
    <t>Пусконаладочные работы КРУЭ 110 кВ</t>
  </si>
  <si>
    <t>7.1.2</t>
  </si>
  <si>
    <t>Пусконаладочные работы КРУ 10кВ</t>
  </si>
  <si>
    <t>7.1.3</t>
  </si>
  <si>
    <t>Пусконаладочные работы ЩСН 0,4 кВ</t>
  </si>
  <si>
    <t>7.1.4</t>
  </si>
  <si>
    <t xml:space="preserve">Пусконаладочные работы РЗиА </t>
  </si>
  <si>
    <t>7.1.5</t>
  </si>
  <si>
    <t>Пусконаладочные работы СОПТ</t>
  </si>
  <si>
    <t>7.1.6</t>
  </si>
  <si>
    <t>Пусконаладочные работы АИИС КУЭ</t>
  </si>
  <si>
    <t>7.1.7</t>
  </si>
  <si>
    <t xml:space="preserve">Пусконаладочные работы АСУ ТП </t>
  </si>
  <si>
    <t>7.2</t>
  </si>
  <si>
    <t>Плата за загрязнение атмосферного воздуха на период строительства</t>
  </si>
  <si>
    <t>7.3</t>
  </si>
  <si>
    <t>Затраты на предоставление банковской гарантии</t>
  </si>
  <si>
    <t>Итого по разделу 7. Прочие работы и затраты</t>
  </si>
  <si>
    <t>Итого по смете контракта с НДС</t>
  </si>
  <si>
    <t>Заказчик</t>
  </si>
  <si>
    <t xml:space="preserve">(должность, подпись, инициалы, фамилия) </t>
  </si>
  <si>
    <t>Подрядчик</t>
  </si>
  <si>
    <r>
      <t>штука,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</si>
  <si>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штука </t>
  </si>
  <si>
    <t>Итого по разделам 1-7</t>
  </si>
  <si>
    <t>Россия</t>
  </si>
  <si>
    <t>3.4.3</t>
  </si>
  <si>
    <t>3.4.4</t>
  </si>
  <si>
    <t>Сумма НДС (ставка 20%) без учета п.7.3</t>
  </si>
  <si>
    <t>Поставка токопровода комплектного открытого (150 м)</t>
  </si>
  <si>
    <t>Поставка токопровода комплектного открытого (265 м)</t>
  </si>
  <si>
    <t>Поставка блока ограничителя перенапряжения и заземления нейтрали трансформатора</t>
  </si>
  <si>
    <t>Поставка трансформатора собственных нужд сухого в защитном кожухе Uном.=10 кВ.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</si>
</sst>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30">
    <xf numFmtId="0" fontId="0" fillId="0" borderId="0" xfId="0"/>
    <xf numFmtId="0" fontId="2" fillId="0" borderId="0" xfId="1" applyFont="1" applyFill="1" applyAlignment="1">
      <alignment horizontal="left" vertical="top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 applyProtection="1">
      <alignment wrapText="1"/>
    </xf>
    <xf numFmtId="0" fontId="5" fillId="0" borderId="0" xfId="3" applyFont="1" applyAlignment="1">
      <alignment horizontal="left"/>
    </xf>
    <xf numFmtId="0" fontId="5" fillId="0" borderId="0" xfId="3" applyFont="1"/>
    <xf numFmtId="0" fontId="5" fillId="0" borderId="0" xfId="3" applyFont="1" applyAlignment="1">
      <alignment wrapText="1"/>
    </xf>
    <xf numFmtId="0" fontId="5" fillId="0" borderId="0" xfId="3" applyFont="1" applyAlignment="1">
      <alignment horizontal="right"/>
    </xf>
    <xf numFmtId="4" fontId="5" fillId="0" borderId="0" xfId="2" applyNumberFormat="1" applyFont="1" applyFill="1" applyBorder="1" applyAlignment="1" applyProtection="1">
      <alignment horizontal="right" wrapText="1"/>
    </xf>
    <xf numFmtId="0" fontId="5" fillId="0" borderId="0" xfId="3" applyFont="1" applyAlignment="1">
      <alignment horizontal="center" vertical="center"/>
    </xf>
    <xf numFmtId="4" fontId="5" fillId="0" borderId="0" xfId="3" applyNumberFormat="1" applyFont="1" applyFill="1" applyAlignment="1">
      <alignment horizontal="right" wrapText="1"/>
    </xf>
    <xf numFmtId="0" fontId="8" fillId="0" borderId="0" xfId="2" applyNumberFormat="1" applyFont="1" applyFill="1" applyBorder="1" applyAlignment="1" applyProtection="1">
      <alignment horizontal="center"/>
    </xf>
    <xf numFmtId="4" fontId="8" fillId="0" borderId="0" xfId="2" applyNumberFormat="1" applyFont="1" applyFill="1" applyBorder="1" applyAlignment="1" applyProtection="1">
      <alignment horizontal="right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49" fontId="6" fillId="2" borderId="1" xfId="2" applyNumberFormat="1" applyFont="1" applyFill="1" applyBorder="1" applyAlignment="1" applyProtection="1">
      <alignment horizontal="center" vertical="top" wrapText="1"/>
    </xf>
    <xf numFmtId="0" fontId="6" fillId="2" borderId="10" xfId="2" applyNumberFormat="1" applyFont="1" applyFill="1" applyBorder="1" applyAlignment="1" applyProtection="1">
      <alignment horizontal="center" vertical="center"/>
    </xf>
    <xf numFmtId="0" fontId="6" fillId="2" borderId="11" xfId="2" applyNumberFormat="1" applyFont="1" applyFill="1" applyBorder="1" applyAlignment="1" applyProtection="1">
      <alignment horizontal="center" vertical="center"/>
    </xf>
    <xf numFmtId="0" fontId="6" fillId="2" borderId="12" xfId="2" applyNumberFormat="1" applyFont="1" applyFill="1" applyBorder="1" applyAlignment="1" applyProtection="1">
      <alignment horizontal="center" vertical="center"/>
    </xf>
    <xf numFmtId="0" fontId="6" fillId="2" borderId="1" xfId="2" applyNumberFormat="1" applyFont="1" applyFill="1" applyBorder="1" applyAlignment="1" applyProtection="1">
      <alignment horizontal="left"/>
    </xf>
    <xf numFmtId="0" fontId="5" fillId="3" borderId="0" xfId="2" applyNumberFormat="1" applyFont="1" applyFill="1" applyBorder="1" applyAlignment="1" applyProtection="1">
      <alignment wrapText="1"/>
    </xf>
    <xf numFmtId="49" fontId="6" fillId="3" borderId="1" xfId="2" applyNumberFormat="1" applyFont="1" applyFill="1" applyBorder="1" applyAlignment="1" applyProtection="1">
      <alignment horizontal="center" vertical="top" wrapText="1"/>
    </xf>
    <xf numFmtId="0" fontId="5" fillId="0" borderId="1" xfId="2" applyFont="1" applyBorder="1"/>
    <xf numFmtId="0" fontId="5" fillId="3" borderId="1" xfId="2" applyNumberFormat="1" applyFont="1" applyFill="1" applyBorder="1" applyAlignment="1" applyProtection="1">
      <alignment horizontal="center" vertical="center" wrapText="1"/>
    </xf>
    <xf numFmtId="4" fontId="5" fillId="3" borderId="1" xfId="2" applyNumberFormat="1" applyFont="1" applyFill="1" applyBorder="1" applyAlignment="1" applyProtection="1">
      <alignment vertical="center" wrapText="1"/>
    </xf>
    <xf numFmtId="0" fontId="5" fillId="0" borderId="0" xfId="2" applyFont="1"/>
    <xf numFmtId="0" fontId="2" fillId="3" borderId="1" xfId="2" applyNumberFormat="1" applyFont="1" applyFill="1" applyBorder="1" applyAlignment="1" applyProtection="1">
      <alignment horizontal="center" vertical="center" wrapText="1"/>
    </xf>
    <xf numFmtId="0" fontId="5" fillId="3" borderId="1" xfId="2" applyFont="1" applyFill="1" applyBorder="1"/>
    <xf numFmtId="0" fontId="5" fillId="3" borderId="0" xfId="2" applyFont="1" applyFill="1"/>
    <xf numFmtId="0" fontId="5" fillId="3" borderId="1" xfId="2" applyNumberFormat="1" applyFont="1" applyFill="1" applyBorder="1" applyAlignment="1" applyProtection="1">
      <alignment horizontal="center" vertical="top" wrapText="1"/>
    </xf>
    <xf numFmtId="0" fontId="5" fillId="4" borderId="1" xfId="2" applyNumberFormat="1" applyFont="1" applyFill="1" applyBorder="1" applyAlignment="1" applyProtection="1">
      <alignment vertical="top" wrapText="1"/>
    </xf>
    <xf numFmtId="0" fontId="6" fillId="2" borderId="1" xfId="2" applyNumberFormat="1" applyFont="1" applyFill="1" applyBorder="1" applyAlignment="1" applyProtection="1">
      <alignment horizontal="center" vertical="top" wrapText="1"/>
    </xf>
    <xf numFmtId="0" fontId="5" fillId="0" borderId="10" xfId="2" applyNumberFormat="1" applyFont="1" applyFill="1" applyBorder="1" applyAlignment="1" applyProtection="1">
      <alignment horizontal="center" vertical="center"/>
    </xf>
    <xf numFmtId="0" fontId="5" fillId="0" borderId="11" xfId="2" applyNumberFormat="1" applyFont="1" applyFill="1" applyBorder="1" applyAlignment="1" applyProtection="1">
      <alignment horizontal="center" vertical="center"/>
    </xf>
    <xf numFmtId="0" fontId="5" fillId="0" borderId="12" xfId="2" applyNumberFormat="1" applyFont="1" applyFill="1" applyBorder="1" applyAlignment="1" applyProtection="1">
      <alignment horizontal="center" vertical="center"/>
    </xf>
    <xf numFmtId="49" fontId="5" fillId="3" borderId="1" xfId="2" applyNumberFormat="1" applyFont="1" applyFill="1" applyBorder="1" applyAlignment="1" applyProtection="1">
      <alignment horizontal="center" vertical="top" wrapText="1"/>
    </xf>
    <xf numFmtId="1" fontId="5" fillId="3" borderId="1" xfId="2" applyNumberFormat="1" applyFont="1" applyFill="1" applyBorder="1" applyAlignment="1" applyProtection="1">
      <alignment horizontal="center" vertical="center" wrapText="1"/>
    </xf>
    <xf numFmtId="0" fontId="5" fillId="3" borderId="1" xfId="2" applyNumberFormat="1" applyFont="1" applyFill="1" applyBorder="1" applyAlignment="1" applyProtection="1">
      <alignment horizontal="center" vertical="center"/>
    </xf>
    <xf numFmtId="0" fontId="5" fillId="3" borderId="1" xfId="2" applyNumberFormat="1" applyFont="1" applyFill="1" applyBorder="1" applyAlignment="1" applyProtection="1">
      <alignment horizontal="center"/>
    </xf>
    <xf numFmtId="4" fontId="2" fillId="3" borderId="1" xfId="2" applyNumberFormat="1" applyFont="1" applyFill="1" applyBorder="1" applyAlignment="1" applyProtection="1">
      <alignment vertical="center" wrapText="1"/>
    </xf>
    <xf numFmtId="2" fontId="5" fillId="3" borderId="1" xfId="2" applyNumberFormat="1" applyFont="1" applyFill="1" applyBorder="1" applyAlignment="1" applyProtection="1">
      <alignment horizontal="center" vertical="center" wrapText="1"/>
    </xf>
    <xf numFmtId="49" fontId="2" fillId="3" borderId="1" xfId="2" applyNumberFormat="1" applyFont="1" applyFill="1" applyBorder="1" applyAlignment="1" applyProtection="1">
      <alignment horizontal="center" vertical="top" wrapText="1"/>
    </xf>
    <xf numFmtId="0" fontId="2" fillId="3" borderId="1" xfId="2" applyNumberFormat="1" applyFont="1" applyFill="1" applyBorder="1" applyAlignment="1" applyProtection="1">
      <alignment vertical="top" wrapText="1"/>
    </xf>
    <xf numFmtId="0" fontId="2" fillId="3" borderId="1" xfId="2" applyNumberFormat="1" applyFont="1" applyFill="1" applyBorder="1" applyAlignment="1" applyProtection="1">
      <alignment horizontal="center" vertical="center"/>
    </xf>
    <xf numFmtId="49" fontId="10" fillId="3" borderId="1" xfId="2" applyNumberFormat="1" applyFont="1" applyFill="1" applyBorder="1" applyAlignment="1" applyProtection="1">
      <alignment horizontal="center" vertical="top" wrapText="1"/>
    </xf>
    <xf numFmtId="0" fontId="2" fillId="3" borderId="10" xfId="2" applyNumberFormat="1" applyFont="1" applyFill="1" applyBorder="1" applyAlignment="1" applyProtection="1">
      <alignment horizontal="center" vertical="center"/>
    </xf>
    <xf numFmtId="0" fontId="2" fillId="3" borderId="11" xfId="2" applyNumberFormat="1" applyFont="1" applyFill="1" applyBorder="1" applyAlignment="1" applyProtection="1">
      <alignment horizontal="center" vertical="center"/>
    </xf>
    <xf numFmtId="0" fontId="2" fillId="3" borderId="12" xfId="2" applyNumberFormat="1" applyFont="1" applyFill="1" applyBorder="1" applyAlignment="1" applyProtection="1">
      <alignment horizontal="center" vertical="center"/>
    </xf>
    <xf numFmtId="0" fontId="6" fillId="3" borderId="10" xfId="2" applyNumberFormat="1" applyFont="1" applyFill="1" applyBorder="1" applyAlignment="1" applyProtection="1">
      <alignment horizontal="center" vertical="center"/>
    </xf>
    <xf numFmtId="0" fontId="6" fillId="3" borderId="11" xfId="2" applyNumberFormat="1" applyFont="1" applyFill="1" applyBorder="1" applyAlignment="1" applyProtection="1">
      <alignment horizontal="center" vertical="center"/>
    </xf>
    <xf numFmtId="0" fontId="6" fillId="3" borderId="12" xfId="2" applyNumberFormat="1" applyFont="1" applyFill="1" applyBorder="1" applyAlignment="1" applyProtection="1">
      <alignment horizontal="center" vertical="center"/>
    </xf>
    <xf numFmtId="0" fontId="6" fillId="3" borderId="10" xfId="2" applyNumberFormat="1" applyFont="1" applyFill="1" applyBorder="1" applyAlignment="1" applyProtection="1">
      <alignment horizontal="left"/>
    </xf>
    <xf numFmtId="0" fontId="6" fillId="3" borderId="11" xfId="2" applyNumberFormat="1" applyFont="1" applyFill="1" applyBorder="1" applyAlignment="1" applyProtection="1">
      <alignment horizontal="left"/>
    </xf>
    <xf numFmtId="0" fontId="6" fillId="3" borderId="12" xfId="2" applyNumberFormat="1" applyFont="1" applyFill="1" applyBorder="1" applyAlignment="1" applyProtection="1">
      <alignment horizontal="left"/>
    </xf>
    <xf numFmtId="0" fontId="6" fillId="3" borderId="1" xfId="2" applyNumberFormat="1" applyFont="1" applyFill="1" applyBorder="1" applyAlignment="1" applyProtection="1">
      <alignment horizontal="left"/>
    </xf>
    <xf numFmtId="0" fontId="5" fillId="0" borderId="1" xfId="2" applyNumberFormat="1" applyFont="1" applyFill="1" applyBorder="1" applyAlignment="1" applyProtection="1">
      <alignment horizontal="center" vertical="top"/>
    </xf>
    <xf numFmtId="4" fontId="5" fillId="0" borderId="1" xfId="2" applyNumberFormat="1" applyFont="1" applyFill="1" applyBorder="1" applyAlignment="1" applyProtection="1">
      <alignment horizontal="right" vertical="center"/>
    </xf>
    <xf numFmtId="49" fontId="6" fillId="0" borderId="1" xfId="2" applyNumberFormat="1" applyFont="1" applyFill="1" applyBorder="1" applyAlignment="1" applyProtection="1">
      <alignment horizontal="left" vertical="top" wrapText="1"/>
    </xf>
    <xf numFmtId="4" fontId="6" fillId="0" borderId="1" xfId="2" applyNumberFormat="1" applyFont="1" applyFill="1" applyBorder="1" applyAlignment="1" applyProtection="1">
      <alignment horizontal="right" vertical="top" wrapText="1"/>
    </xf>
    <xf numFmtId="0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2" applyFont="1" applyFill="1"/>
    <xf numFmtId="4" fontId="5" fillId="0" borderId="0" xfId="2" applyNumberFormat="1" applyFont="1" applyFill="1" applyAlignment="1">
      <alignment horizontal="right"/>
    </xf>
    <xf numFmtId="0" fontId="11" fillId="0" borderId="0" xfId="2" applyFont="1"/>
    <xf numFmtId="0" fontId="11" fillId="0" borderId="0" xfId="2" applyFont="1" applyAlignment="1">
      <alignment horizontal="left"/>
    </xf>
    <xf numFmtId="0" fontId="11" fillId="0" borderId="0" xfId="2" applyFont="1" applyFill="1"/>
    <xf numFmtId="4" fontId="11" fillId="0" borderId="0" xfId="2" applyNumberFormat="1" applyFont="1" applyFill="1" applyAlignment="1">
      <alignment horizontal="right"/>
    </xf>
    <xf numFmtId="0" fontId="12" fillId="0" borderId="7" xfId="2" applyFont="1" applyBorder="1"/>
    <xf numFmtId="0" fontId="13" fillId="0" borderId="0" xfId="2" applyFont="1"/>
    <xf numFmtId="4" fontId="13" fillId="0" borderId="0" xfId="2" applyNumberFormat="1" applyFont="1"/>
    <xf numFmtId="0" fontId="12" fillId="0" borderId="0" xfId="2" applyFont="1"/>
    <xf numFmtId="0" fontId="12" fillId="0" borderId="0" xfId="2" applyFont="1" applyAlignment="1">
      <alignment horizontal="left"/>
    </xf>
    <xf numFmtId="0" fontId="12" fillId="0" borderId="7" xfId="2" applyFont="1" applyBorder="1" applyAlignment="1">
      <alignment horizontal="left"/>
    </xf>
    <xf numFmtId="4" fontId="5" fillId="3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4" fontId="2" fillId="0" borderId="1" xfId="2" applyNumberFormat="1" applyFont="1" applyFill="1" applyBorder="1" applyAlignment="1" applyProtection="1">
      <alignment horizontal="right" vertical="center"/>
    </xf>
    <xf numFmtId="0" fontId="15" fillId="3" borderId="1" xfId="2" applyNumberFormat="1" applyFont="1" applyFill="1" applyBorder="1" applyAlignment="1" applyProtection="1">
      <alignment horizontal="center" vertical="center" wrapText="1"/>
    </xf>
    <xf numFmtId="0" fontId="16" fillId="3" borderId="1" xfId="2" applyNumberFormat="1" applyFont="1" applyFill="1" applyBorder="1" applyAlignment="1" applyProtection="1">
      <alignment horizontal="center" vertical="center" wrapText="1"/>
    </xf>
    <xf numFmtId="0" fontId="6" fillId="0" borderId="5" xfId="2" applyNumberFormat="1" applyFont="1" applyFill="1" applyBorder="1" applyAlignment="1" applyProtection="1">
      <alignment horizontal="center" vertical="center" wrapText="1"/>
    </xf>
    <xf numFmtId="0" fontId="6" fillId="0" borderId="9" xfId="2" applyNumberFormat="1" applyFont="1" applyFill="1" applyBorder="1" applyAlignment="1" applyProtection="1">
      <alignment horizontal="center" vertical="center" wrapText="1"/>
    </xf>
    <xf numFmtId="0" fontId="5" fillId="0" borderId="10" xfId="2" applyNumberFormat="1" applyFont="1" applyFill="1" applyBorder="1" applyAlignment="1" applyProtection="1">
      <alignment horizontal="center" vertical="center"/>
    </xf>
    <xf numFmtId="0" fontId="5" fillId="0" borderId="11" xfId="2" applyNumberFormat="1" applyFont="1" applyFill="1" applyBorder="1" applyAlignment="1" applyProtection="1">
      <alignment horizontal="center" vertical="center"/>
    </xf>
    <xf numFmtId="0" fontId="5" fillId="0" borderId="12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/>
    </xf>
    <xf numFmtId="0" fontId="6" fillId="2" borderId="10" xfId="2" applyNumberFormat="1" applyFont="1" applyFill="1" applyBorder="1" applyAlignment="1" applyProtection="1">
      <alignment horizontal="left"/>
    </xf>
    <xf numFmtId="0" fontId="6" fillId="2" borderId="11" xfId="2" applyNumberFormat="1" applyFont="1" applyFill="1" applyBorder="1" applyAlignment="1" applyProtection="1">
      <alignment horizontal="left"/>
    </xf>
    <xf numFmtId="0" fontId="6" fillId="2" borderId="12" xfId="2" applyNumberFormat="1" applyFont="1" applyFill="1" applyBorder="1" applyAlignment="1" applyProtection="1">
      <alignment horizontal="left"/>
    </xf>
    <xf numFmtId="49" fontId="2" fillId="3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right" wrapText="1"/>
    </xf>
    <xf numFmtId="0" fontId="3" fillId="0" borderId="0" xfId="1" applyFont="1" applyFill="1" applyBorder="1" applyAlignment="1">
      <alignment horizontal="right"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2" xfId="2" applyNumberFormat="1" applyFont="1" applyFill="1" applyBorder="1" applyAlignment="1" applyProtection="1">
      <alignment horizontal="center" vertical="center" wrapText="1"/>
    </xf>
    <xf numFmtId="0" fontId="6" fillId="0" borderId="3" xfId="2" applyNumberFormat="1" applyFont="1" applyFill="1" applyBorder="1" applyAlignment="1" applyProtection="1">
      <alignment horizontal="center" vertical="center" wrapText="1"/>
    </xf>
    <xf numFmtId="0" fontId="6" fillId="0" borderId="4" xfId="2" applyNumberFormat="1" applyFont="1" applyFill="1" applyBorder="1" applyAlignment="1" applyProtection="1">
      <alignment horizontal="center" vertical="center" wrapText="1"/>
    </xf>
    <xf numFmtId="0" fontId="6" fillId="0" borderId="6" xfId="2" applyNumberFormat="1" applyFont="1" applyFill="1" applyBorder="1" applyAlignment="1" applyProtection="1">
      <alignment horizontal="center" vertical="center" wrapText="1"/>
    </xf>
    <xf numFmtId="0" fontId="6" fillId="0" borderId="7" xfId="2" applyNumberFormat="1" applyFont="1" applyFill="1" applyBorder="1" applyAlignment="1" applyProtection="1">
      <alignment horizontal="center" vertical="center" wrapText="1"/>
    </xf>
    <xf numFmtId="0" fontId="6" fillId="0" borderId="8" xfId="2" applyNumberFormat="1" applyFont="1" applyFill="1" applyBorder="1" applyAlignment="1" applyProtection="1">
      <alignment horizontal="center" vertical="center" wrapText="1"/>
    </xf>
    <xf numFmtId="0" fontId="6" fillId="0" borderId="0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7" fillId="0" borderId="0" xfId="2" applyNumberFormat="1" applyFont="1" applyFill="1" applyBorder="1" applyAlignment="1" applyProtection="1">
      <alignment horizontal="center" vertical="top"/>
    </xf>
    <xf numFmtId="0" fontId="5" fillId="0" borderId="10" xfId="2" applyNumberFormat="1" applyFont="1" applyFill="1" applyBorder="1" applyAlignment="1" applyProtection="1">
      <alignment horizontal="left" wrapText="1"/>
    </xf>
    <xf numFmtId="0" fontId="5" fillId="0" borderId="11" xfId="2" applyNumberFormat="1" applyFont="1" applyFill="1" applyBorder="1" applyAlignment="1" applyProtection="1">
      <alignment horizontal="left" wrapText="1"/>
    </xf>
    <xf numFmtId="0" fontId="5" fillId="0" borderId="12" xfId="2" applyNumberFormat="1" applyFont="1" applyFill="1" applyBorder="1" applyAlignment="1" applyProtection="1">
      <alignment horizontal="left" wrapText="1"/>
    </xf>
    <xf numFmtId="0" fontId="6" fillId="0" borderId="10" xfId="2" applyNumberFormat="1" applyFont="1" applyFill="1" applyBorder="1" applyAlignment="1" applyProtection="1">
      <alignment horizontal="left"/>
    </xf>
    <xf numFmtId="0" fontId="6" fillId="0" borderId="11" xfId="2" applyNumberFormat="1" applyFont="1" applyFill="1" applyBorder="1" applyAlignment="1" applyProtection="1">
      <alignment horizontal="left"/>
    </xf>
    <xf numFmtId="0" fontId="6" fillId="0" borderId="12" xfId="2" applyNumberFormat="1" applyFont="1" applyFill="1" applyBorder="1" applyAlignment="1" applyProtection="1">
      <alignment horizontal="left"/>
    </xf>
    <xf numFmtId="0" fontId="5" fillId="3" borderId="10" xfId="2" applyNumberFormat="1" applyFont="1" applyFill="1" applyBorder="1" applyAlignment="1" applyProtection="1">
      <alignment horizontal="left"/>
    </xf>
    <xf numFmtId="0" fontId="5" fillId="3" borderId="11" xfId="2" applyNumberFormat="1" applyFont="1" applyFill="1" applyBorder="1" applyAlignment="1" applyProtection="1">
      <alignment horizontal="left"/>
    </xf>
    <xf numFmtId="0" fontId="5" fillId="3" borderId="12" xfId="2" applyNumberFormat="1" applyFont="1" applyFill="1" applyBorder="1" applyAlignment="1" applyProtection="1">
      <alignment horizontal="left"/>
    </xf>
    <xf numFmtId="0" fontId="6" fillId="0" borderId="10" xfId="2" applyNumberFormat="1" applyFont="1" applyFill="1" applyBorder="1" applyAlignment="1" applyProtection="1">
      <alignment horizontal="left" wrapText="1"/>
    </xf>
    <xf numFmtId="0" fontId="6" fillId="0" borderId="11" xfId="2" applyNumberFormat="1" applyFont="1" applyFill="1" applyBorder="1" applyAlignment="1" applyProtection="1">
      <alignment horizontal="left" wrapText="1"/>
    </xf>
    <xf numFmtId="0" fontId="6" fillId="0" borderId="12" xfId="2" applyNumberFormat="1" applyFont="1" applyFill="1" applyBorder="1" applyAlignment="1" applyProtection="1">
      <alignment horizontal="left" wrapText="1"/>
    </xf>
    <xf numFmtId="0" fontId="5" fillId="3" borderId="10" xfId="2" applyNumberFormat="1" applyFont="1" applyFill="1" applyBorder="1" applyAlignment="1" applyProtection="1">
      <alignment horizontal="left" wrapText="1"/>
    </xf>
    <xf numFmtId="0" fontId="5" fillId="3" borderId="11" xfId="2" applyNumberFormat="1" applyFont="1" applyFill="1" applyBorder="1" applyAlignment="1" applyProtection="1">
      <alignment horizontal="left" wrapText="1"/>
    </xf>
    <xf numFmtId="0" fontId="5" fillId="3" borderId="12" xfId="2" applyNumberFormat="1" applyFont="1" applyFill="1" applyBorder="1" applyAlignment="1" applyProtection="1">
      <alignment horizontal="left" wrapText="1"/>
    </xf>
    <xf numFmtId="0" fontId="6" fillId="3" borderId="10" xfId="2" applyNumberFormat="1" applyFont="1" applyFill="1" applyBorder="1" applyAlignment="1" applyProtection="1">
      <alignment horizontal="left"/>
    </xf>
    <xf numFmtId="0" fontId="6" fillId="3" borderId="11" xfId="2" applyNumberFormat="1" applyFont="1" applyFill="1" applyBorder="1" applyAlignment="1" applyProtection="1">
      <alignment horizontal="left"/>
    </xf>
    <xf numFmtId="0" fontId="6" fillId="3" borderId="12" xfId="2" applyNumberFormat="1" applyFont="1" applyFill="1" applyBorder="1" applyAlignment="1" applyProtection="1">
      <alignment horizontal="left"/>
    </xf>
    <xf numFmtId="0" fontId="2" fillId="3" borderId="10" xfId="2" applyNumberFormat="1" applyFont="1" applyFill="1" applyBorder="1" applyAlignment="1" applyProtection="1">
      <alignment horizontal="left" wrapText="1"/>
    </xf>
    <xf numFmtId="0" fontId="2" fillId="3" borderId="11" xfId="2" applyNumberFormat="1" applyFont="1" applyFill="1" applyBorder="1" applyAlignment="1" applyProtection="1">
      <alignment horizontal="left" wrapText="1"/>
    </xf>
    <xf numFmtId="0" fontId="2" fillId="3" borderId="12" xfId="2" applyNumberFormat="1" applyFont="1" applyFill="1" applyBorder="1" applyAlignment="1" applyProtection="1">
      <alignment horizontal="left" wrapText="1"/>
    </xf>
    <xf numFmtId="49" fontId="6" fillId="0" borderId="1" xfId="2" applyNumberFormat="1" applyFont="1" applyFill="1" applyBorder="1" applyAlignment="1" applyProtection="1">
      <alignment horizontal="left" vertical="top" wrapText="1"/>
    </xf>
    <xf numFmtId="0" fontId="12" fillId="0" borderId="0" xfId="2" applyFont="1" applyAlignment="1">
      <alignment horizontal="left"/>
    </xf>
    <xf numFmtId="0" fontId="12" fillId="0" borderId="0" xfId="2" applyFont="1" applyAlignment="1">
      <alignment horizontal="center" vertical="top"/>
    </xf>
    <xf numFmtId="0" fontId="14" fillId="0" borderId="0" xfId="2" applyFont="1" applyAlignment="1">
      <alignment horizontal="center" vertical="center"/>
    </xf>
    <xf numFmtId="0" fontId="10" fillId="3" borderId="10" xfId="2" applyNumberFormat="1" applyFont="1" applyFill="1" applyBorder="1" applyAlignment="1" applyProtection="1">
      <alignment horizontal="left"/>
    </xf>
    <xf numFmtId="0" fontId="10" fillId="3" borderId="11" xfId="2" applyNumberFormat="1" applyFont="1" applyFill="1" applyBorder="1" applyAlignment="1" applyProtection="1">
      <alignment horizontal="left"/>
    </xf>
    <xf numFmtId="0" fontId="10" fillId="3" borderId="12" xfId="2" applyNumberFormat="1" applyFont="1" applyFill="1" applyBorder="1" applyAlignment="1" applyProtection="1">
      <alignment horizontal="left"/>
    </xf>
    <xf numFmtId="49" fontId="2" fillId="0" borderId="1" xfId="2" applyNumberFormat="1" applyFont="1" applyFill="1" applyBorder="1" applyAlignment="1" applyProtection="1">
      <alignment horizontal="left" vertical="top" wrapText="1"/>
    </xf>
  </cellXfs>
  <cellStyles count="4">
    <cellStyle name="Обычный" xfId="0" builtinId="0"/>
    <cellStyle name="Обычный 2" xfId="2" xr:uid="{00000000-0005-0000-0000-000001000000}"/>
    <cellStyle name="Обычный 2 11 2 2" xfId="1" xr:uid="{00000000-0005-0000-0000-000002000000}"/>
    <cellStyle name="Обычный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7"/>
  <sheetViews>
    <sheetView tabSelected="1" view="pageBreakPreview" zoomScale="85" zoomScaleNormal="82" zoomScaleSheetLayoutView="85" workbookViewId="0">
      <selection activeCell="G1" sqref="G1"/>
    </sheetView>
  </sheetViews>
  <sheetFormatPr defaultColWidth="8.85546875" defaultRowHeight="15" customHeight="1" x14ac:dyDescent="0.25"/>
  <cols>
    <col min="1" max="1" width="9.28515625" style="61" customWidth="1"/>
    <col min="2" max="4" width="6.7109375" style="27" hidden="1" customWidth="1"/>
    <col min="5" max="7" width="21.7109375" style="27" customWidth="1"/>
    <col min="8" max="8" width="15" style="27" customWidth="1"/>
    <col min="9" max="9" width="15.85546875" style="27" customWidth="1"/>
    <col min="10" max="10" width="15" style="62" customWidth="1"/>
    <col min="11" max="12" width="17.28515625" style="63" customWidth="1"/>
    <col min="13" max="16384" width="8.85546875" style="27"/>
  </cols>
  <sheetData>
    <row r="1" spans="1:12" s="4" customFormat="1" ht="52.5" customHeight="1" x14ac:dyDescent="0.25">
      <c r="A1" s="1"/>
      <c r="B1" s="1"/>
      <c r="C1" s="2"/>
      <c r="D1" s="2"/>
      <c r="E1" s="3"/>
      <c r="F1" s="3"/>
      <c r="G1" s="3"/>
      <c r="H1" s="3"/>
      <c r="I1" s="89" t="s">
        <v>0</v>
      </c>
      <c r="J1" s="90"/>
      <c r="K1" s="90"/>
      <c r="L1" s="90"/>
    </row>
    <row r="2" spans="1:12" s="4" customFormat="1" ht="15.75" customHeight="1" x14ac:dyDescent="0.25">
      <c r="A2" s="5"/>
      <c r="B2" s="6"/>
      <c r="C2" s="6"/>
      <c r="D2" s="6"/>
      <c r="E2" s="7"/>
      <c r="F2" s="8"/>
      <c r="H2" s="6"/>
      <c r="I2" s="8"/>
      <c r="K2" s="9"/>
      <c r="L2" s="9"/>
    </row>
    <row r="3" spans="1:12" s="4" customFormat="1" ht="15.75" customHeight="1" x14ac:dyDescent="0.25">
      <c r="A3" s="10"/>
      <c r="B3" s="6"/>
      <c r="C3" s="6"/>
      <c r="D3" s="6"/>
      <c r="E3" s="7"/>
      <c r="F3" s="6"/>
      <c r="G3" s="6"/>
      <c r="H3" s="6"/>
      <c r="I3" s="6"/>
      <c r="K3" s="11"/>
      <c r="L3" s="11"/>
    </row>
    <row r="4" spans="1:12" s="4" customFormat="1" ht="21" customHeight="1" x14ac:dyDescent="0.25">
      <c r="A4" s="99" t="s">
        <v>1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</row>
    <row r="5" spans="1:12" s="4" customFormat="1" ht="45" customHeight="1" x14ac:dyDescent="0.25">
      <c r="A5" s="98" t="s">
        <v>2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</row>
    <row r="6" spans="1:12" s="4" customFormat="1" ht="11.25" customHeight="1" x14ac:dyDescent="0.25">
      <c r="A6" s="100" t="s">
        <v>3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</row>
    <row r="7" spans="1:12" s="4" customForma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3"/>
      <c r="L7" s="13"/>
    </row>
    <row r="8" spans="1:12" s="4" customFormat="1" ht="26.25" customHeight="1" x14ac:dyDescent="0.25">
      <c r="A8" s="91" t="s">
        <v>4</v>
      </c>
      <c r="B8" s="92" t="s">
        <v>5</v>
      </c>
      <c r="C8" s="93"/>
      <c r="D8" s="94"/>
      <c r="E8" s="91" t="s">
        <v>6</v>
      </c>
      <c r="F8" s="91"/>
      <c r="G8" s="91"/>
      <c r="H8" s="91" t="s">
        <v>7</v>
      </c>
      <c r="I8" s="91" t="s">
        <v>8</v>
      </c>
      <c r="J8" s="79" t="s">
        <v>9</v>
      </c>
      <c r="K8" s="79" t="s">
        <v>10</v>
      </c>
      <c r="L8" s="79" t="s">
        <v>11</v>
      </c>
    </row>
    <row r="9" spans="1:12" s="4" customFormat="1" ht="36" customHeight="1" x14ac:dyDescent="0.25">
      <c r="A9" s="91"/>
      <c r="B9" s="95"/>
      <c r="C9" s="96"/>
      <c r="D9" s="97"/>
      <c r="E9" s="91"/>
      <c r="F9" s="91"/>
      <c r="G9" s="91"/>
      <c r="H9" s="91"/>
      <c r="I9" s="91"/>
      <c r="J9" s="80"/>
      <c r="K9" s="80"/>
      <c r="L9" s="80"/>
    </row>
    <row r="10" spans="1:12" s="4" customFormat="1" x14ac:dyDescent="0.25">
      <c r="A10" s="14">
        <v>1</v>
      </c>
      <c r="B10" s="81">
        <v>2</v>
      </c>
      <c r="C10" s="82"/>
      <c r="D10" s="83"/>
      <c r="E10" s="84">
        <v>2</v>
      </c>
      <c r="F10" s="84"/>
      <c r="G10" s="84"/>
      <c r="H10" s="15">
        <v>3</v>
      </c>
      <c r="I10" s="15">
        <v>4</v>
      </c>
      <c r="J10" s="15">
        <v>5</v>
      </c>
      <c r="K10" s="16">
        <v>6</v>
      </c>
      <c r="L10" s="16">
        <v>7</v>
      </c>
    </row>
    <row r="11" spans="1:12" s="22" customFormat="1" x14ac:dyDescent="0.25">
      <c r="A11" s="17"/>
      <c r="B11" s="18"/>
      <c r="C11" s="19"/>
      <c r="D11" s="20"/>
      <c r="E11" s="85" t="s">
        <v>12</v>
      </c>
      <c r="F11" s="86"/>
      <c r="G11" s="86"/>
      <c r="H11" s="86"/>
      <c r="I11" s="86"/>
      <c r="J11" s="86"/>
      <c r="K11" s="87"/>
      <c r="L11" s="21"/>
    </row>
    <row r="12" spans="1:12" ht="15.75" x14ac:dyDescent="0.25">
      <c r="A12" s="23" t="s">
        <v>13</v>
      </c>
      <c r="B12" s="24"/>
      <c r="C12" s="24"/>
      <c r="D12" s="24"/>
      <c r="E12" s="88" t="s">
        <v>14</v>
      </c>
      <c r="F12" s="88"/>
      <c r="G12" s="88"/>
      <c r="H12" s="77" t="s">
        <v>21</v>
      </c>
      <c r="I12" s="25">
        <v>1</v>
      </c>
      <c r="J12" s="26">
        <f>K12/I12</f>
        <v>497212847.00999999</v>
      </c>
      <c r="K12" s="26">
        <v>497212847.00999999</v>
      </c>
      <c r="L12" s="74" t="s">
        <v>317</v>
      </c>
    </row>
    <row r="13" spans="1:12" ht="32.25" customHeight="1" x14ac:dyDescent="0.25">
      <c r="A13" s="23" t="s">
        <v>16</v>
      </c>
      <c r="B13" s="24"/>
      <c r="C13" s="24"/>
      <c r="D13" s="24"/>
      <c r="E13" s="88" t="s">
        <v>17</v>
      </c>
      <c r="F13" s="88"/>
      <c r="G13" s="88"/>
      <c r="H13" s="77" t="s">
        <v>21</v>
      </c>
      <c r="I13" s="25">
        <v>2</v>
      </c>
      <c r="J13" s="26">
        <f>K13/I13</f>
        <v>132059732.17</v>
      </c>
      <c r="K13" s="26">
        <v>264119464.33000001</v>
      </c>
      <c r="L13" s="74" t="s">
        <v>317</v>
      </c>
    </row>
    <row r="14" spans="1:12" ht="29.25" customHeight="1" x14ac:dyDescent="0.25">
      <c r="A14" s="23" t="s">
        <v>18</v>
      </c>
      <c r="B14" s="24"/>
      <c r="C14" s="24"/>
      <c r="D14" s="24"/>
      <c r="E14" s="88" t="s">
        <v>323</v>
      </c>
      <c r="F14" s="88"/>
      <c r="G14" s="88"/>
      <c r="H14" s="77" t="s">
        <v>21</v>
      </c>
      <c r="I14" s="25">
        <v>2</v>
      </c>
      <c r="J14" s="26">
        <f>K14/I14</f>
        <v>1803225.26</v>
      </c>
      <c r="K14" s="26">
        <v>3606450.52</v>
      </c>
      <c r="L14" s="74" t="s">
        <v>317</v>
      </c>
    </row>
    <row r="15" spans="1:12" ht="15.75" x14ac:dyDescent="0.25">
      <c r="A15" s="23" t="s">
        <v>19</v>
      </c>
      <c r="B15" s="24"/>
      <c r="C15" s="24"/>
      <c r="D15" s="24"/>
      <c r="E15" s="88" t="s">
        <v>20</v>
      </c>
      <c r="F15" s="88"/>
      <c r="G15" s="88"/>
      <c r="H15" s="77" t="s">
        <v>21</v>
      </c>
      <c r="I15" s="25">
        <v>1</v>
      </c>
      <c r="J15" s="26">
        <f t="shared" ref="J15:J37" si="0">K15/I15</f>
        <v>277665752.12</v>
      </c>
      <c r="K15" s="26">
        <v>277665752.12</v>
      </c>
      <c r="L15" s="74" t="s">
        <v>317</v>
      </c>
    </row>
    <row r="16" spans="1:12" ht="15.75" x14ac:dyDescent="0.25">
      <c r="A16" s="23" t="s">
        <v>22</v>
      </c>
      <c r="B16" s="24"/>
      <c r="C16" s="24"/>
      <c r="D16" s="24"/>
      <c r="E16" s="88" t="s">
        <v>23</v>
      </c>
      <c r="F16" s="88"/>
      <c r="G16" s="88"/>
      <c r="H16" s="77" t="s">
        <v>21</v>
      </c>
      <c r="I16" s="25">
        <v>1</v>
      </c>
      <c r="J16" s="26">
        <f t="shared" si="0"/>
        <v>110040569.16</v>
      </c>
      <c r="K16" s="26">
        <v>110040569.16</v>
      </c>
      <c r="L16" s="74" t="s">
        <v>317</v>
      </c>
    </row>
    <row r="17" spans="1:12" ht="15.75" x14ac:dyDescent="0.25">
      <c r="A17" s="23" t="s">
        <v>24</v>
      </c>
      <c r="B17" s="24"/>
      <c r="C17" s="24"/>
      <c r="D17" s="24"/>
      <c r="E17" s="88" t="s">
        <v>25</v>
      </c>
      <c r="F17" s="88"/>
      <c r="G17" s="88"/>
      <c r="H17" s="78" t="s">
        <v>21</v>
      </c>
      <c r="I17" s="25">
        <v>1</v>
      </c>
      <c r="J17" s="26">
        <f t="shared" si="0"/>
        <v>15969073.4</v>
      </c>
      <c r="K17" s="26">
        <v>15969073.4</v>
      </c>
      <c r="L17" s="74" t="s">
        <v>317</v>
      </c>
    </row>
    <row r="18" spans="1:12" ht="15.75" x14ac:dyDescent="0.25">
      <c r="A18" s="23" t="s">
        <v>26</v>
      </c>
      <c r="B18" s="24"/>
      <c r="C18" s="24"/>
      <c r="D18" s="24"/>
      <c r="E18" s="88" t="s">
        <v>27</v>
      </c>
      <c r="F18" s="88"/>
      <c r="G18" s="88"/>
      <c r="H18" s="78" t="s">
        <v>21</v>
      </c>
      <c r="I18" s="25">
        <v>1</v>
      </c>
      <c r="J18" s="26">
        <f t="shared" si="0"/>
        <v>1203310.8799999999</v>
      </c>
      <c r="K18" s="26">
        <v>1203310.8799999999</v>
      </c>
      <c r="L18" s="74" t="s">
        <v>317</v>
      </c>
    </row>
    <row r="19" spans="1:12" ht="15.75" x14ac:dyDescent="0.25">
      <c r="A19" s="23" t="s">
        <v>28</v>
      </c>
      <c r="B19" s="24"/>
      <c r="C19" s="24"/>
      <c r="D19" s="24"/>
      <c r="E19" s="88" t="s">
        <v>29</v>
      </c>
      <c r="F19" s="88"/>
      <c r="G19" s="88"/>
      <c r="H19" s="78" t="s">
        <v>21</v>
      </c>
      <c r="I19" s="25">
        <v>1</v>
      </c>
      <c r="J19" s="26">
        <f t="shared" si="0"/>
        <v>2648564.44</v>
      </c>
      <c r="K19" s="26">
        <v>2648564.44</v>
      </c>
      <c r="L19" s="74" t="s">
        <v>317</v>
      </c>
    </row>
    <row r="20" spans="1:12" ht="15.75" x14ac:dyDescent="0.25">
      <c r="A20" s="23" t="s">
        <v>30</v>
      </c>
      <c r="B20" s="24"/>
      <c r="C20" s="24"/>
      <c r="D20" s="24"/>
      <c r="E20" s="88" t="s">
        <v>31</v>
      </c>
      <c r="F20" s="88"/>
      <c r="G20" s="88"/>
      <c r="H20" s="77" t="s">
        <v>21</v>
      </c>
      <c r="I20" s="25">
        <v>1</v>
      </c>
      <c r="J20" s="26">
        <f t="shared" si="0"/>
        <v>9655864.6300000008</v>
      </c>
      <c r="K20" s="26">
        <v>9655864.6300000008</v>
      </c>
      <c r="L20" s="74" t="s">
        <v>317</v>
      </c>
    </row>
    <row r="21" spans="1:12" ht="30.75" customHeight="1" x14ac:dyDescent="0.25">
      <c r="A21" s="23" t="s">
        <v>32</v>
      </c>
      <c r="B21" s="24"/>
      <c r="C21" s="24"/>
      <c r="D21" s="24"/>
      <c r="E21" s="88" t="s">
        <v>33</v>
      </c>
      <c r="F21" s="88"/>
      <c r="G21" s="88"/>
      <c r="H21" s="78" t="s">
        <v>21</v>
      </c>
      <c r="I21" s="25">
        <v>1</v>
      </c>
      <c r="J21" s="26">
        <f t="shared" si="0"/>
        <v>3123875.71</v>
      </c>
      <c r="K21" s="26">
        <v>3123875.71</v>
      </c>
      <c r="L21" s="74" t="s">
        <v>317</v>
      </c>
    </row>
    <row r="22" spans="1:12" ht="15.75" x14ac:dyDescent="0.25">
      <c r="A22" s="23" t="s">
        <v>34</v>
      </c>
      <c r="B22" s="24"/>
      <c r="C22" s="24"/>
      <c r="D22" s="24"/>
      <c r="E22" s="88" t="s">
        <v>321</v>
      </c>
      <c r="F22" s="88"/>
      <c r="G22" s="88"/>
      <c r="H22" s="78" t="s">
        <v>21</v>
      </c>
      <c r="I22" s="25">
        <v>1</v>
      </c>
      <c r="J22" s="26">
        <f t="shared" si="0"/>
        <v>8302499.8899999997</v>
      </c>
      <c r="K22" s="26">
        <v>8302499.8899999997</v>
      </c>
      <c r="L22" s="74" t="s">
        <v>317</v>
      </c>
    </row>
    <row r="23" spans="1:12" ht="15.75" x14ac:dyDescent="0.25">
      <c r="A23" s="23" t="s">
        <v>35</v>
      </c>
      <c r="B23" s="24"/>
      <c r="C23" s="24"/>
      <c r="D23" s="24"/>
      <c r="E23" s="88" t="s">
        <v>322</v>
      </c>
      <c r="F23" s="88"/>
      <c r="G23" s="88"/>
      <c r="H23" s="78" t="s">
        <v>21</v>
      </c>
      <c r="I23" s="25">
        <v>1</v>
      </c>
      <c r="J23" s="26">
        <f t="shared" si="0"/>
        <v>14200686.300000001</v>
      </c>
      <c r="K23" s="26">
        <v>14200686.300000001</v>
      </c>
      <c r="L23" s="74" t="s">
        <v>317</v>
      </c>
    </row>
    <row r="24" spans="1:12" ht="30.75" customHeight="1" x14ac:dyDescent="0.25">
      <c r="A24" s="23" t="s">
        <v>36</v>
      </c>
      <c r="B24" s="24"/>
      <c r="C24" s="24"/>
      <c r="D24" s="24"/>
      <c r="E24" s="88" t="s">
        <v>324</v>
      </c>
      <c r="F24" s="88"/>
      <c r="G24" s="88"/>
      <c r="H24" s="78" t="s">
        <v>15</v>
      </c>
      <c r="I24" s="25">
        <v>2</v>
      </c>
      <c r="J24" s="26">
        <f t="shared" si="0"/>
        <v>3773547.19</v>
      </c>
      <c r="K24" s="26">
        <v>7547094.3700000001</v>
      </c>
      <c r="L24" s="74" t="s">
        <v>317</v>
      </c>
    </row>
    <row r="25" spans="1:12" ht="30" customHeight="1" x14ac:dyDescent="0.25">
      <c r="A25" s="23" t="s">
        <v>37</v>
      </c>
      <c r="B25" s="24"/>
      <c r="C25" s="24"/>
      <c r="D25" s="24"/>
      <c r="E25" s="88" t="s">
        <v>38</v>
      </c>
      <c r="F25" s="88"/>
      <c r="G25" s="88"/>
      <c r="H25" s="78" t="s">
        <v>15</v>
      </c>
      <c r="I25" s="25">
        <v>4</v>
      </c>
      <c r="J25" s="26">
        <f t="shared" si="0"/>
        <v>8129540.54</v>
      </c>
      <c r="K25" s="26">
        <v>32518162.16</v>
      </c>
      <c r="L25" s="74" t="s">
        <v>317</v>
      </c>
    </row>
    <row r="26" spans="1:12" ht="15.75" x14ac:dyDescent="0.25">
      <c r="A26" s="23" t="s">
        <v>39</v>
      </c>
      <c r="B26" s="24"/>
      <c r="C26" s="24"/>
      <c r="D26" s="24"/>
      <c r="E26" s="88" t="s">
        <v>40</v>
      </c>
      <c r="F26" s="88"/>
      <c r="G26" s="88"/>
      <c r="H26" s="78" t="s">
        <v>15</v>
      </c>
      <c r="I26" s="25">
        <v>1</v>
      </c>
      <c r="J26" s="26">
        <f t="shared" si="0"/>
        <v>7593848.9400000004</v>
      </c>
      <c r="K26" s="26">
        <v>7593848.9400000004</v>
      </c>
      <c r="L26" s="74" t="s">
        <v>317</v>
      </c>
    </row>
    <row r="27" spans="1:12" ht="15.75" x14ac:dyDescent="0.25">
      <c r="A27" s="23" t="s">
        <v>41</v>
      </c>
      <c r="B27" s="24"/>
      <c r="C27" s="24"/>
      <c r="D27" s="24"/>
      <c r="E27" s="88" t="s">
        <v>42</v>
      </c>
      <c r="F27" s="88"/>
      <c r="G27" s="88"/>
      <c r="H27" s="78" t="s">
        <v>21</v>
      </c>
      <c r="I27" s="25">
        <v>1</v>
      </c>
      <c r="J27" s="26">
        <f t="shared" si="0"/>
        <v>21991038.16</v>
      </c>
      <c r="K27" s="26">
        <v>21991038.16</v>
      </c>
      <c r="L27" s="74" t="s">
        <v>317</v>
      </c>
    </row>
    <row r="28" spans="1:12" ht="15.75" x14ac:dyDescent="0.25">
      <c r="A28" s="23" t="s">
        <v>43</v>
      </c>
      <c r="B28" s="24"/>
      <c r="C28" s="24"/>
      <c r="D28" s="24"/>
      <c r="E28" s="88" t="s">
        <v>44</v>
      </c>
      <c r="F28" s="88"/>
      <c r="G28" s="88"/>
      <c r="H28" s="78" t="s">
        <v>21</v>
      </c>
      <c r="I28" s="25">
        <v>1</v>
      </c>
      <c r="J28" s="26">
        <f t="shared" si="0"/>
        <v>114929589.36</v>
      </c>
      <c r="K28" s="26">
        <v>114929589.36</v>
      </c>
      <c r="L28" s="74" t="s">
        <v>317</v>
      </c>
    </row>
    <row r="29" spans="1:12" s="30" customFormat="1" ht="15.75" x14ac:dyDescent="0.25">
      <c r="A29" s="23" t="s">
        <v>45</v>
      </c>
      <c r="B29" s="29"/>
      <c r="C29" s="29"/>
      <c r="D29" s="29"/>
      <c r="E29" s="88" t="s">
        <v>46</v>
      </c>
      <c r="F29" s="88"/>
      <c r="G29" s="88"/>
      <c r="H29" s="78" t="s">
        <v>21</v>
      </c>
      <c r="I29" s="25">
        <v>1</v>
      </c>
      <c r="J29" s="26">
        <f t="shared" si="0"/>
        <v>83542037.75</v>
      </c>
      <c r="K29" s="26">
        <v>83542037.75</v>
      </c>
      <c r="L29" s="74" t="s">
        <v>317</v>
      </c>
    </row>
    <row r="30" spans="1:12" s="30" customFormat="1" ht="15.75" x14ac:dyDescent="0.25">
      <c r="A30" s="23" t="s">
        <v>47</v>
      </c>
      <c r="B30" s="29"/>
      <c r="C30" s="29"/>
      <c r="D30" s="29"/>
      <c r="E30" s="88" t="s">
        <v>48</v>
      </c>
      <c r="F30" s="88"/>
      <c r="G30" s="88"/>
      <c r="H30" s="78" t="s">
        <v>21</v>
      </c>
      <c r="I30" s="25">
        <v>1</v>
      </c>
      <c r="J30" s="26">
        <f t="shared" si="0"/>
        <v>27135354.43</v>
      </c>
      <c r="K30" s="26">
        <v>27135354.43</v>
      </c>
      <c r="L30" s="74" t="s">
        <v>317</v>
      </c>
    </row>
    <row r="31" spans="1:12" s="30" customFormat="1" ht="15.75" x14ac:dyDescent="0.25">
      <c r="A31" s="23" t="s">
        <v>49</v>
      </c>
      <c r="B31" s="29"/>
      <c r="C31" s="29"/>
      <c r="D31" s="29"/>
      <c r="E31" s="88" t="s">
        <v>50</v>
      </c>
      <c r="F31" s="88"/>
      <c r="G31" s="88"/>
      <c r="H31" s="78" t="s">
        <v>21</v>
      </c>
      <c r="I31" s="25">
        <v>1</v>
      </c>
      <c r="J31" s="26">
        <f t="shared" si="0"/>
        <v>17402533.170000002</v>
      </c>
      <c r="K31" s="26">
        <v>17402533.170000002</v>
      </c>
      <c r="L31" s="74" t="s">
        <v>317</v>
      </c>
    </row>
    <row r="32" spans="1:12" s="30" customFormat="1" ht="15" customHeight="1" x14ac:dyDescent="0.25">
      <c r="A32" s="23" t="s">
        <v>51</v>
      </c>
      <c r="E32" s="88" t="s">
        <v>52</v>
      </c>
      <c r="F32" s="88"/>
      <c r="G32" s="88"/>
      <c r="H32" s="78" t="s">
        <v>21</v>
      </c>
      <c r="I32" s="25">
        <v>1</v>
      </c>
      <c r="J32" s="26">
        <f t="shared" si="0"/>
        <v>60261069.850000001</v>
      </c>
      <c r="K32" s="26">
        <v>60261069.850000001</v>
      </c>
      <c r="L32" s="74" t="s">
        <v>317</v>
      </c>
    </row>
    <row r="33" spans="1:12" ht="15.75" x14ac:dyDescent="0.25">
      <c r="A33" s="23" t="s">
        <v>53</v>
      </c>
      <c r="E33" s="88" t="s">
        <v>54</v>
      </c>
      <c r="F33" s="88"/>
      <c r="G33" s="88"/>
      <c r="H33" s="78" t="s">
        <v>21</v>
      </c>
      <c r="I33" s="25">
        <v>1</v>
      </c>
      <c r="J33" s="26">
        <f t="shared" si="0"/>
        <v>64356358.130000003</v>
      </c>
      <c r="K33" s="26">
        <v>64356358.130000003</v>
      </c>
      <c r="L33" s="74" t="s">
        <v>317</v>
      </c>
    </row>
    <row r="34" spans="1:12" ht="28.5" customHeight="1" x14ac:dyDescent="0.25">
      <c r="A34" s="23" t="s">
        <v>55</v>
      </c>
      <c r="E34" s="88" t="s">
        <v>56</v>
      </c>
      <c r="F34" s="88"/>
      <c r="G34" s="88"/>
      <c r="H34" s="78" t="s">
        <v>21</v>
      </c>
      <c r="I34" s="25">
        <v>1</v>
      </c>
      <c r="J34" s="26">
        <f t="shared" si="0"/>
        <v>9435339.3699999992</v>
      </c>
      <c r="K34" s="26">
        <v>9435339.3699999992</v>
      </c>
      <c r="L34" s="74" t="s">
        <v>317</v>
      </c>
    </row>
    <row r="35" spans="1:12" ht="33" customHeight="1" x14ac:dyDescent="0.25">
      <c r="A35" s="23" t="s">
        <v>57</v>
      </c>
      <c r="E35" s="88" t="s">
        <v>58</v>
      </c>
      <c r="F35" s="88"/>
      <c r="G35" s="88"/>
      <c r="H35" s="78" t="s">
        <v>21</v>
      </c>
      <c r="I35" s="25">
        <v>1</v>
      </c>
      <c r="J35" s="26">
        <f t="shared" si="0"/>
        <v>9435339.3699999992</v>
      </c>
      <c r="K35" s="26">
        <v>9435339.3699999992</v>
      </c>
      <c r="L35" s="74" t="s">
        <v>317</v>
      </c>
    </row>
    <row r="36" spans="1:12" ht="15" customHeight="1" x14ac:dyDescent="0.25">
      <c r="A36" s="23" t="s">
        <v>59</v>
      </c>
      <c r="E36" s="88" t="s">
        <v>60</v>
      </c>
      <c r="F36" s="88"/>
      <c r="G36" s="88"/>
      <c r="H36" s="78" t="s">
        <v>21</v>
      </c>
      <c r="I36" s="25">
        <v>1</v>
      </c>
      <c r="J36" s="26">
        <f t="shared" si="0"/>
        <v>14338006.43</v>
      </c>
      <c r="K36" s="26">
        <v>14338006.43</v>
      </c>
      <c r="L36" s="74" t="s">
        <v>317</v>
      </c>
    </row>
    <row r="37" spans="1:12" ht="15" customHeight="1" x14ac:dyDescent="0.25">
      <c r="A37" s="23" t="s">
        <v>61</v>
      </c>
      <c r="E37" s="88" t="s">
        <v>62</v>
      </c>
      <c r="F37" s="88"/>
      <c r="G37" s="88"/>
      <c r="H37" s="78" t="s">
        <v>21</v>
      </c>
      <c r="I37" s="25">
        <v>1</v>
      </c>
      <c r="J37" s="26">
        <f t="shared" si="0"/>
        <v>14457356.710000001</v>
      </c>
      <c r="K37" s="26">
        <v>14457356.710000001</v>
      </c>
      <c r="L37" s="74" t="s">
        <v>317</v>
      </c>
    </row>
    <row r="38" spans="1:12" s="4" customFormat="1" ht="15" customHeight="1" x14ac:dyDescent="0.25">
      <c r="A38" s="31"/>
      <c r="B38" s="32"/>
      <c r="C38" s="32"/>
      <c r="D38" s="32"/>
      <c r="E38" s="101" t="s">
        <v>63</v>
      </c>
      <c r="F38" s="102"/>
      <c r="G38" s="102"/>
      <c r="H38" s="102"/>
      <c r="I38" s="102"/>
      <c r="J38" s="103"/>
      <c r="K38" s="26">
        <f>K12+K13+K14+K15+K16+K17+K18+K19+K20+K21+K22+K23+K24+K25+K27+K26+K28+K29+K30+K31+K32+K33+K34+K35+K36+K37</f>
        <v>1692692086.5899999</v>
      </c>
      <c r="L38" s="26"/>
    </row>
    <row r="39" spans="1:12" s="4" customFormat="1" x14ac:dyDescent="0.25">
      <c r="A39" s="33"/>
      <c r="B39" s="18"/>
      <c r="C39" s="19"/>
      <c r="D39" s="20"/>
      <c r="E39" s="85" t="s">
        <v>64</v>
      </c>
      <c r="F39" s="86"/>
      <c r="G39" s="86"/>
      <c r="H39" s="86"/>
      <c r="I39" s="86"/>
      <c r="J39" s="86"/>
      <c r="K39" s="87"/>
      <c r="L39" s="21"/>
    </row>
    <row r="40" spans="1:12" s="4" customFormat="1" x14ac:dyDescent="0.25">
      <c r="A40" s="23" t="s">
        <v>65</v>
      </c>
      <c r="B40" s="34"/>
      <c r="C40" s="35"/>
      <c r="D40" s="36"/>
      <c r="E40" s="104" t="s">
        <v>66</v>
      </c>
      <c r="F40" s="105"/>
      <c r="G40" s="106"/>
      <c r="H40" s="15"/>
      <c r="I40" s="15"/>
      <c r="J40" s="15"/>
      <c r="K40" s="26"/>
      <c r="L40" s="26"/>
    </row>
    <row r="41" spans="1:12" s="4" customFormat="1" ht="15" customHeight="1" x14ac:dyDescent="0.25">
      <c r="A41" s="37" t="s">
        <v>67</v>
      </c>
      <c r="B41" s="32"/>
      <c r="C41" s="32"/>
      <c r="D41" s="32"/>
      <c r="E41" s="107" t="s">
        <v>68</v>
      </c>
      <c r="F41" s="108"/>
      <c r="G41" s="109"/>
      <c r="H41" s="25" t="s">
        <v>15</v>
      </c>
      <c r="I41" s="25">
        <v>1</v>
      </c>
      <c r="J41" s="26">
        <f t="shared" ref="J41:J48" si="1">K41/I41</f>
        <v>4408448.45</v>
      </c>
      <c r="K41" s="26">
        <v>4408448.45</v>
      </c>
      <c r="L41" s="26"/>
    </row>
    <row r="42" spans="1:12" s="4" customFormat="1" ht="15" customHeight="1" x14ac:dyDescent="0.25">
      <c r="A42" s="37" t="s">
        <v>69</v>
      </c>
      <c r="B42" s="32"/>
      <c r="C42" s="32"/>
      <c r="D42" s="32"/>
      <c r="E42" s="107" t="s">
        <v>70</v>
      </c>
      <c r="F42" s="108"/>
      <c r="G42" s="109"/>
      <c r="H42" s="25" t="s">
        <v>15</v>
      </c>
      <c r="I42" s="25">
        <v>1</v>
      </c>
      <c r="J42" s="26">
        <f t="shared" si="1"/>
        <v>6612672.6699999999</v>
      </c>
      <c r="K42" s="26">
        <v>6612672.6699999999</v>
      </c>
      <c r="L42" s="26"/>
    </row>
    <row r="43" spans="1:12" s="4" customFormat="1" ht="15" customHeight="1" x14ac:dyDescent="0.25">
      <c r="A43" s="37" t="s">
        <v>71</v>
      </c>
      <c r="B43" s="32"/>
      <c r="C43" s="32"/>
      <c r="D43" s="32"/>
      <c r="E43" s="107" t="s">
        <v>72</v>
      </c>
      <c r="F43" s="108"/>
      <c r="G43" s="109"/>
      <c r="H43" s="25" t="s">
        <v>15</v>
      </c>
      <c r="I43" s="38">
        <v>1</v>
      </c>
      <c r="J43" s="26">
        <f t="shared" si="1"/>
        <v>356209.08</v>
      </c>
      <c r="K43" s="26">
        <v>356209.08</v>
      </c>
      <c r="L43" s="26"/>
    </row>
    <row r="44" spans="1:12" s="4" customFormat="1" ht="30.75" customHeight="1" x14ac:dyDescent="0.25">
      <c r="A44" s="37" t="s">
        <v>73</v>
      </c>
      <c r="B44" s="32"/>
      <c r="C44" s="32"/>
      <c r="D44" s="32"/>
      <c r="E44" s="113" t="s">
        <v>74</v>
      </c>
      <c r="F44" s="114"/>
      <c r="G44" s="115"/>
      <c r="H44" s="25" t="s">
        <v>15</v>
      </c>
      <c r="I44" s="38">
        <v>1</v>
      </c>
      <c r="J44" s="26">
        <f t="shared" si="1"/>
        <v>9079250.3800000008</v>
      </c>
      <c r="K44" s="26">
        <v>9079250.3800000008</v>
      </c>
      <c r="L44" s="26"/>
    </row>
    <row r="45" spans="1:12" s="4" customFormat="1" ht="15" customHeight="1" x14ac:dyDescent="0.25">
      <c r="A45" s="37" t="s">
        <v>75</v>
      </c>
      <c r="B45" s="32"/>
      <c r="C45" s="32"/>
      <c r="D45" s="32"/>
      <c r="E45" s="107" t="s">
        <v>76</v>
      </c>
      <c r="F45" s="108"/>
      <c r="G45" s="109"/>
      <c r="H45" s="25" t="s">
        <v>15</v>
      </c>
      <c r="I45" s="38">
        <v>1</v>
      </c>
      <c r="J45" s="26">
        <f t="shared" si="1"/>
        <v>4573116.0999999996</v>
      </c>
      <c r="K45" s="26">
        <v>4573116.0999999996</v>
      </c>
      <c r="L45" s="26"/>
    </row>
    <row r="46" spans="1:12" s="4" customFormat="1" ht="15" customHeight="1" x14ac:dyDescent="0.25">
      <c r="A46" s="37" t="s">
        <v>77</v>
      </c>
      <c r="B46" s="32"/>
      <c r="C46" s="32"/>
      <c r="D46" s="32"/>
      <c r="E46" s="107" t="s">
        <v>78</v>
      </c>
      <c r="F46" s="108"/>
      <c r="G46" s="109"/>
      <c r="H46" s="25" t="s">
        <v>15</v>
      </c>
      <c r="I46" s="38">
        <v>1</v>
      </c>
      <c r="J46" s="26">
        <f t="shared" si="1"/>
        <v>367517.97</v>
      </c>
      <c r="K46" s="26">
        <v>367517.97</v>
      </c>
      <c r="L46" s="26"/>
    </row>
    <row r="47" spans="1:12" s="4" customFormat="1" x14ac:dyDescent="0.25">
      <c r="A47" s="23" t="s">
        <v>79</v>
      </c>
      <c r="B47" s="34"/>
      <c r="C47" s="35"/>
      <c r="D47" s="36"/>
      <c r="E47" s="104" t="s">
        <v>80</v>
      </c>
      <c r="F47" s="105"/>
      <c r="G47" s="106"/>
      <c r="H47" s="25" t="s">
        <v>15</v>
      </c>
      <c r="I47" s="15">
        <v>1</v>
      </c>
      <c r="J47" s="26">
        <f t="shared" si="1"/>
        <v>5513472.8300000001</v>
      </c>
      <c r="K47" s="26">
        <v>5513472.8300000001</v>
      </c>
      <c r="L47" s="26"/>
    </row>
    <row r="48" spans="1:12" s="4" customFormat="1" x14ac:dyDescent="0.25">
      <c r="A48" s="23" t="s">
        <v>81</v>
      </c>
      <c r="B48" s="34"/>
      <c r="C48" s="35"/>
      <c r="D48" s="36"/>
      <c r="E48" s="104" t="s">
        <v>82</v>
      </c>
      <c r="F48" s="105"/>
      <c r="G48" s="106"/>
      <c r="H48" s="25" t="s">
        <v>15</v>
      </c>
      <c r="I48" s="15">
        <v>1</v>
      </c>
      <c r="J48" s="26">
        <f t="shared" si="1"/>
        <v>993.55</v>
      </c>
      <c r="K48" s="26">
        <v>993.55</v>
      </c>
      <c r="L48" s="26"/>
    </row>
    <row r="49" spans="1:12" s="4" customFormat="1" ht="45.75" customHeight="1" x14ac:dyDescent="0.25">
      <c r="A49" s="23" t="s">
        <v>83</v>
      </c>
      <c r="B49" s="34"/>
      <c r="C49" s="35"/>
      <c r="D49" s="36"/>
      <c r="E49" s="110" t="s">
        <v>84</v>
      </c>
      <c r="F49" s="111"/>
      <c r="G49" s="112"/>
      <c r="H49" s="15"/>
      <c r="I49" s="15"/>
      <c r="J49" s="15"/>
      <c r="K49" s="16"/>
      <c r="L49" s="16"/>
    </row>
    <row r="50" spans="1:12" s="4" customFormat="1" ht="49.5" customHeight="1" x14ac:dyDescent="0.25">
      <c r="A50" s="37" t="s">
        <v>85</v>
      </c>
      <c r="B50" s="32"/>
      <c r="C50" s="32"/>
      <c r="D50" s="32"/>
      <c r="E50" s="101" t="s">
        <v>86</v>
      </c>
      <c r="F50" s="102"/>
      <c r="G50" s="103"/>
      <c r="H50" s="25" t="s">
        <v>15</v>
      </c>
      <c r="I50" s="25">
        <v>1</v>
      </c>
      <c r="J50" s="26">
        <f>K50/I50</f>
        <v>13404163.359999999</v>
      </c>
      <c r="K50" s="26">
        <v>13404163.359999999</v>
      </c>
      <c r="L50" s="26"/>
    </row>
    <row r="51" spans="1:12" s="4" customFormat="1" ht="44.25" customHeight="1" x14ac:dyDescent="0.25">
      <c r="A51" s="37" t="s">
        <v>87</v>
      </c>
      <c r="B51" s="32"/>
      <c r="C51" s="32"/>
      <c r="D51" s="32"/>
      <c r="E51" s="101" t="s">
        <v>88</v>
      </c>
      <c r="F51" s="102"/>
      <c r="G51" s="103"/>
      <c r="H51" s="25" t="s">
        <v>15</v>
      </c>
      <c r="I51" s="38">
        <v>1</v>
      </c>
      <c r="J51" s="26">
        <f>K51/I51</f>
        <v>2861864</v>
      </c>
      <c r="K51" s="26">
        <v>2861864</v>
      </c>
      <c r="L51" s="26"/>
    </row>
    <row r="52" spans="1:12" s="4" customFormat="1" ht="15" customHeight="1" x14ac:dyDescent="0.25">
      <c r="A52" s="37"/>
      <c r="B52" s="32"/>
      <c r="C52" s="32"/>
      <c r="D52" s="32"/>
      <c r="E52" s="101" t="s">
        <v>89</v>
      </c>
      <c r="F52" s="102"/>
      <c r="G52" s="102"/>
      <c r="H52" s="102"/>
      <c r="I52" s="102"/>
      <c r="J52" s="103"/>
      <c r="K52" s="26">
        <f>K51+K50+K48+K47+K46+K45+K44+K41+K42+K43</f>
        <v>47177708.390000001</v>
      </c>
      <c r="L52" s="26"/>
    </row>
    <row r="53" spans="1:12" s="4" customFormat="1" x14ac:dyDescent="0.25">
      <c r="A53" s="17"/>
      <c r="B53" s="18"/>
      <c r="C53" s="19"/>
      <c r="D53" s="20"/>
      <c r="E53" s="85" t="s">
        <v>90</v>
      </c>
      <c r="F53" s="86"/>
      <c r="G53" s="86"/>
      <c r="H53" s="86"/>
      <c r="I53" s="86"/>
      <c r="J53" s="86"/>
      <c r="K53" s="87"/>
      <c r="L53" s="21"/>
    </row>
    <row r="54" spans="1:12" s="4" customFormat="1" x14ac:dyDescent="0.25">
      <c r="A54" s="23" t="s">
        <v>91</v>
      </c>
      <c r="B54" s="34"/>
      <c r="C54" s="35"/>
      <c r="D54" s="36"/>
      <c r="E54" s="104" t="s">
        <v>92</v>
      </c>
      <c r="F54" s="105"/>
      <c r="G54" s="106"/>
      <c r="H54" s="15"/>
      <c r="I54" s="15"/>
      <c r="J54" s="15"/>
      <c r="K54" s="26"/>
      <c r="L54" s="26"/>
    </row>
    <row r="55" spans="1:12" s="4" customFormat="1" ht="15" customHeight="1" x14ac:dyDescent="0.25">
      <c r="A55" s="37" t="s">
        <v>93</v>
      </c>
      <c r="B55" s="32"/>
      <c r="C55" s="32"/>
      <c r="D55" s="32"/>
      <c r="E55" s="113" t="s">
        <v>94</v>
      </c>
      <c r="F55" s="114"/>
      <c r="G55" s="115"/>
      <c r="H55" s="25" t="s">
        <v>15</v>
      </c>
      <c r="I55" s="25">
        <v>1</v>
      </c>
      <c r="J55" s="26">
        <f>K55/I55</f>
        <v>6409387.1699999999</v>
      </c>
      <c r="K55" s="26">
        <v>6409387.1699999999</v>
      </c>
      <c r="L55" s="26"/>
    </row>
    <row r="56" spans="1:12" s="4" customFormat="1" ht="15" customHeight="1" x14ac:dyDescent="0.25">
      <c r="A56" s="37" t="s">
        <v>95</v>
      </c>
      <c r="B56" s="32"/>
      <c r="C56" s="32"/>
      <c r="D56" s="32"/>
      <c r="E56" s="113" t="s">
        <v>96</v>
      </c>
      <c r="F56" s="114"/>
      <c r="G56" s="115"/>
      <c r="H56" s="25" t="s">
        <v>15</v>
      </c>
      <c r="I56" s="25">
        <v>1</v>
      </c>
      <c r="J56" s="26">
        <f>K56/I56</f>
        <v>3131117.8</v>
      </c>
      <c r="K56" s="26">
        <v>3131117.8</v>
      </c>
      <c r="L56" s="26"/>
    </row>
    <row r="57" spans="1:12" s="4" customFormat="1" x14ac:dyDescent="0.25">
      <c r="A57" s="23" t="s">
        <v>97</v>
      </c>
      <c r="B57" s="34"/>
      <c r="C57" s="35"/>
      <c r="D57" s="36"/>
      <c r="E57" s="116" t="s">
        <v>98</v>
      </c>
      <c r="F57" s="117"/>
      <c r="G57" s="118"/>
      <c r="H57" s="40"/>
      <c r="I57" s="40"/>
      <c r="J57" s="40"/>
      <c r="K57" s="26"/>
      <c r="L57" s="26"/>
    </row>
    <row r="58" spans="1:12" s="4" customFormat="1" ht="15" customHeight="1" x14ac:dyDescent="0.25">
      <c r="A58" s="37" t="s">
        <v>99</v>
      </c>
      <c r="B58" s="32"/>
      <c r="C58" s="32"/>
      <c r="D58" s="32"/>
      <c r="E58" s="113" t="s">
        <v>100</v>
      </c>
      <c r="F58" s="114"/>
      <c r="G58" s="115"/>
      <c r="H58" s="25" t="s">
        <v>15</v>
      </c>
      <c r="I58" s="25">
        <v>1</v>
      </c>
      <c r="J58" s="26">
        <f t="shared" ref="J58:J66" si="2">K58/I58</f>
        <v>12966179.35</v>
      </c>
      <c r="K58" s="26">
        <v>12966179.35</v>
      </c>
      <c r="L58" s="26"/>
    </row>
    <row r="59" spans="1:12" s="4" customFormat="1" ht="15" customHeight="1" x14ac:dyDescent="0.25">
      <c r="A59" s="37" t="s">
        <v>101</v>
      </c>
      <c r="B59" s="32"/>
      <c r="C59" s="32"/>
      <c r="D59" s="32"/>
      <c r="E59" s="113" t="s">
        <v>102</v>
      </c>
      <c r="F59" s="114"/>
      <c r="G59" s="115"/>
      <c r="H59" s="25" t="s">
        <v>15</v>
      </c>
      <c r="I59" s="25">
        <v>1</v>
      </c>
      <c r="J59" s="26">
        <f t="shared" si="2"/>
        <v>4103047.89</v>
      </c>
      <c r="K59" s="26">
        <v>4103047.89</v>
      </c>
      <c r="L59" s="26"/>
    </row>
    <row r="60" spans="1:12" s="4" customFormat="1" x14ac:dyDescent="0.25">
      <c r="A60" s="37" t="s">
        <v>103</v>
      </c>
      <c r="B60" s="32"/>
      <c r="C60" s="32"/>
      <c r="D60" s="32"/>
      <c r="E60" s="113" t="s">
        <v>104</v>
      </c>
      <c r="F60" s="114"/>
      <c r="G60" s="115"/>
      <c r="H60" s="25" t="s">
        <v>15</v>
      </c>
      <c r="I60" s="25">
        <v>20</v>
      </c>
      <c r="J60" s="26">
        <f t="shared" si="2"/>
        <v>2994.53</v>
      </c>
      <c r="K60" s="26">
        <v>59890.63</v>
      </c>
      <c r="L60" s="26"/>
    </row>
    <row r="61" spans="1:12" s="4" customFormat="1" x14ac:dyDescent="0.25">
      <c r="A61" s="37" t="s">
        <v>105</v>
      </c>
      <c r="B61" s="32"/>
      <c r="C61" s="32"/>
      <c r="D61" s="32"/>
      <c r="E61" s="113" t="s">
        <v>106</v>
      </c>
      <c r="F61" s="114"/>
      <c r="G61" s="115"/>
      <c r="H61" s="25" t="s">
        <v>15</v>
      </c>
      <c r="I61" s="39">
        <v>10</v>
      </c>
      <c r="J61" s="26">
        <f t="shared" si="2"/>
        <v>26939.11</v>
      </c>
      <c r="K61" s="26">
        <v>269391.06</v>
      </c>
      <c r="L61" s="26"/>
    </row>
    <row r="62" spans="1:12" s="4" customFormat="1" ht="15" customHeight="1" x14ac:dyDescent="0.25">
      <c r="A62" s="37" t="s">
        <v>107</v>
      </c>
      <c r="B62" s="32"/>
      <c r="C62" s="32"/>
      <c r="D62" s="32"/>
      <c r="E62" s="113" t="s">
        <v>108</v>
      </c>
      <c r="F62" s="114"/>
      <c r="G62" s="115"/>
      <c r="H62" s="25" t="s">
        <v>15</v>
      </c>
      <c r="I62" s="25">
        <v>1</v>
      </c>
      <c r="J62" s="26">
        <f t="shared" si="2"/>
        <v>1629548.09</v>
      </c>
      <c r="K62" s="26">
        <v>1629548.09</v>
      </c>
      <c r="L62" s="26"/>
    </row>
    <row r="63" spans="1:12" s="4" customFormat="1" ht="15" customHeight="1" x14ac:dyDescent="0.25">
      <c r="A63" s="37" t="s">
        <v>109</v>
      </c>
      <c r="B63" s="32"/>
      <c r="C63" s="32"/>
      <c r="D63" s="32"/>
      <c r="E63" s="113" t="s">
        <v>110</v>
      </c>
      <c r="F63" s="114"/>
      <c r="G63" s="115"/>
      <c r="H63" s="25" t="s">
        <v>15</v>
      </c>
      <c r="I63" s="25">
        <v>1</v>
      </c>
      <c r="J63" s="26">
        <f t="shared" si="2"/>
        <v>160230.01</v>
      </c>
      <c r="K63" s="26">
        <v>160230.01</v>
      </c>
      <c r="L63" s="26"/>
    </row>
    <row r="64" spans="1:12" s="4" customFormat="1" ht="15" customHeight="1" x14ac:dyDescent="0.25">
      <c r="A64" s="37" t="s">
        <v>111</v>
      </c>
      <c r="B64" s="32"/>
      <c r="C64" s="32"/>
      <c r="D64" s="32"/>
      <c r="E64" s="113" t="s">
        <v>112</v>
      </c>
      <c r="F64" s="114"/>
      <c r="G64" s="115"/>
      <c r="H64" s="25" t="s">
        <v>15</v>
      </c>
      <c r="I64" s="25">
        <v>1</v>
      </c>
      <c r="J64" s="26">
        <f t="shared" si="2"/>
        <v>300793.45</v>
      </c>
      <c r="K64" s="26">
        <v>300793.45</v>
      </c>
      <c r="L64" s="26"/>
    </row>
    <row r="65" spans="1:12" s="4" customFormat="1" ht="15" customHeight="1" x14ac:dyDescent="0.25">
      <c r="A65" s="37" t="s">
        <v>113</v>
      </c>
      <c r="B65" s="32"/>
      <c r="C65" s="32"/>
      <c r="D65" s="32"/>
      <c r="E65" s="113" t="s">
        <v>114</v>
      </c>
      <c r="F65" s="114"/>
      <c r="G65" s="115"/>
      <c r="H65" s="25" t="s">
        <v>15</v>
      </c>
      <c r="I65" s="25">
        <v>1</v>
      </c>
      <c r="J65" s="26">
        <f t="shared" si="2"/>
        <v>97973.29</v>
      </c>
      <c r="K65" s="26">
        <v>97973.29</v>
      </c>
      <c r="L65" s="26"/>
    </row>
    <row r="66" spans="1:12" s="4" customFormat="1" ht="15" customHeight="1" x14ac:dyDescent="0.25">
      <c r="A66" s="37" t="s">
        <v>115</v>
      </c>
      <c r="B66" s="32"/>
      <c r="C66" s="32"/>
      <c r="D66" s="32"/>
      <c r="E66" s="113" t="s">
        <v>116</v>
      </c>
      <c r="F66" s="114"/>
      <c r="G66" s="115"/>
      <c r="H66" s="25" t="s">
        <v>15</v>
      </c>
      <c r="I66" s="25">
        <v>1</v>
      </c>
      <c r="J66" s="26">
        <f t="shared" si="2"/>
        <v>155361.57</v>
      </c>
      <c r="K66" s="26">
        <v>155361.57</v>
      </c>
      <c r="L66" s="26"/>
    </row>
    <row r="67" spans="1:12" s="4" customFormat="1" x14ac:dyDescent="0.25">
      <c r="A67" s="23" t="s">
        <v>117</v>
      </c>
      <c r="B67" s="34"/>
      <c r="C67" s="35"/>
      <c r="D67" s="36"/>
      <c r="E67" s="116" t="s">
        <v>118</v>
      </c>
      <c r="F67" s="117"/>
      <c r="G67" s="118"/>
      <c r="H67" s="40"/>
      <c r="I67" s="40"/>
      <c r="J67" s="40"/>
      <c r="K67" s="26"/>
      <c r="L67" s="26"/>
    </row>
    <row r="68" spans="1:12" s="4" customFormat="1" ht="15" customHeight="1" x14ac:dyDescent="0.25">
      <c r="A68" s="37" t="s">
        <v>119</v>
      </c>
      <c r="B68" s="32"/>
      <c r="C68" s="32"/>
      <c r="D68" s="32"/>
      <c r="E68" s="113" t="s">
        <v>120</v>
      </c>
      <c r="F68" s="114"/>
      <c r="G68" s="115"/>
      <c r="H68" s="25" t="s">
        <v>15</v>
      </c>
      <c r="I68" s="25">
        <v>14</v>
      </c>
      <c r="J68" s="26">
        <f>K68/I68</f>
        <v>597481.66</v>
      </c>
      <c r="K68" s="26">
        <v>8364743.1699999999</v>
      </c>
      <c r="L68" s="26"/>
    </row>
    <row r="69" spans="1:12" s="4" customFormat="1" ht="15" customHeight="1" x14ac:dyDescent="0.25">
      <c r="A69" s="37" t="s">
        <v>121</v>
      </c>
      <c r="B69" s="32"/>
      <c r="C69" s="32"/>
      <c r="D69" s="32"/>
      <c r="E69" s="113" t="s">
        <v>122</v>
      </c>
      <c r="F69" s="114"/>
      <c r="G69" s="115"/>
      <c r="H69" s="25" t="s">
        <v>15</v>
      </c>
      <c r="I69" s="25">
        <v>2</v>
      </c>
      <c r="J69" s="26">
        <f>K69/I69</f>
        <v>626236.64</v>
      </c>
      <c r="K69" s="26">
        <v>1252473.27</v>
      </c>
      <c r="L69" s="26"/>
    </row>
    <row r="70" spans="1:12" s="4" customFormat="1" ht="15" customHeight="1" x14ac:dyDescent="0.25">
      <c r="A70" s="37" t="s">
        <v>123</v>
      </c>
      <c r="B70" s="32"/>
      <c r="C70" s="32"/>
      <c r="D70" s="32"/>
      <c r="E70" s="113" t="s">
        <v>124</v>
      </c>
      <c r="F70" s="114"/>
      <c r="G70" s="115"/>
      <c r="H70" s="25" t="s">
        <v>15</v>
      </c>
      <c r="I70" s="25">
        <v>2</v>
      </c>
      <c r="J70" s="26">
        <f>K70/I70</f>
        <v>682077.48</v>
      </c>
      <c r="K70" s="26">
        <v>1364154.95</v>
      </c>
      <c r="L70" s="26"/>
    </row>
    <row r="71" spans="1:12" s="4" customFormat="1" ht="15" customHeight="1" x14ac:dyDescent="0.25">
      <c r="A71" s="37" t="s">
        <v>125</v>
      </c>
      <c r="B71" s="32"/>
      <c r="C71" s="32"/>
      <c r="D71" s="32"/>
      <c r="E71" s="113" t="s">
        <v>126</v>
      </c>
      <c r="F71" s="114"/>
      <c r="G71" s="115"/>
      <c r="H71" s="25" t="s">
        <v>15</v>
      </c>
      <c r="I71" s="25">
        <v>1</v>
      </c>
      <c r="J71" s="26">
        <f>K71/I71</f>
        <v>2293761.7599999998</v>
      </c>
      <c r="K71" s="26">
        <v>2293761.7599999998</v>
      </c>
      <c r="L71" s="26"/>
    </row>
    <row r="72" spans="1:12" s="4" customFormat="1" ht="15" customHeight="1" x14ac:dyDescent="0.25">
      <c r="A72" s="37" t="s">
        <v>127</v>
      </c>
      <c r="B72" s="32"/>
      <c r="C72" s="32"/>
      <c r="D72" s="32"/>
      <c r="E72" s="113" t="s">
        <v>128</v>
      </c>
      <c r="F72" s="114"/>
      <c r="G72" s="115"/>
      <c r="H72" s="25" t="s">
        <v>314</v>
      </c>
      <c r="I72" s="38">
        <v>4</v>
      </c>
      <c r="J72" s="26">
        <f>K72/I72</f>
        <v>19630.37</v>
      </c>
      <c r="K72" s="26">
        <v>78521.490000000005</v>
      </c>
      <c r="L72" s="26"/>
    </row>
    <row r="73" spans="1:12" s="4" customFormat="1" x14ac:dyDescent="0.25">
      <c r="A73" s="23" t="s">
        <v>129</v>
      </c>
      <c r="B73" s="34"/>
      <c r="C73" s="35"/>
      <c r="D73" s="36"/>
      <c r="E73" s="116" t="s">
        <v>130</v>
      </c>
      <c r="F73" s="117"/>
      <c r="G73" s="118"/>
      <c r="H73" s="40"/>
      <c r="I73" s="40"/>
      <c r="J73" s="40"/>
      <c r="K73" s="26"/>
      <c r="L73" s="26"/>
    </row>
    <row r="74" spans="1:12" s="4" customFormat="1" ht="15" customHeight="1" x14ac:dyDescent="0.25">
      <c r="A74" s="37" t="s">
        <v>131</v>
      </c>
      <c r="B74" s="32"/>
      <c r="C74" s="32"/>
      <c r="D74" s="32"/>
      <c r="E74" s="113" t="s">
        <v>132</v>
      </c>
      <c r="F74" s="114"/>
      <c r="G74" s="115"/>
      <c r="H74" s="25" t="s">
        <v>15</v>
      </c>
      <c r="I74" s="25">
        <v>1</v>
      </c>
      <c r="J74" s="26">
        <f>K74/I74</f>
        <v>4396955.1900000004</v>
      </c>
      <c r="K74" s="26">
        <v>4396955.1900000004</v>
      </c>
      <c r="L74" s="26"/>
    </row>
    <row r="75" spans="1:12" s="4" customFormat="1" ht="15" customHeight="1" x14ac:dyDescent="0.25">
      <c r="A75" s="37" t="s">
        <v>135</v>
      </c>
      <c r="B75" s="32"/>
      <c r="C75" s="32"/>
      <c r="D75" s="32"/>
      <c r="E75" s="113" t="s">
        <v>133</v>
      </c>
      <c r="F75" s="114"/>
      <c r="G75" s="115"/>
      <c r="H75" s="25" t="s">
        <v>15</v>
      </c>
      <c r="I75" s="25">
        <v>1</v>
      </c>
      <c r="J75" s="26">
        <f>K75/I75</f>
        <v>2651732.64</v>
      </c>
      <c r="K75" s="26">
        <v>2651732.64</v>
      </c>
      <c r="L75" s="26"/>
    </row>
    <row r="76" spans="1:12" s="4" customFormat="1" ht="15" customHeight="1" x14ac:dyDescent="0.25">
      <c r="A76" s="37" t="s">
        <v>318</v>
      </c>
      <c r="B76" s="32"/>
      <c r="C76" s="32"/>
      <c r="D76" s="32"/>
      <c r="E76" s="113" t="s">
        <v>134</v>
      </c>
      <c r="F76" s="114"/>
      <c r="G76" s="115"/>
      <c r="H76" s="25" t="s">
        <v>15</v>
      </c>
      <c r="I76" s="25">
        <v>2</v>
      </c>
      <c r="J76" s="26">
        <f>K76/I76</f>
        <v>1906744.54</v>
      </c>
      <c r="K76" s="26">
        <v>3813489.07</v>
      </c>
      <c r="L76" s="26"/>
    </row>
    <row r="77" spans="1:12" s="4" customFormat="1" ht="15" customHeight="1" x14ac:dyDescent="0.25">
      <c r="A77" s="37" t="s">
        <v>319</v>
      </c>
      <c r="B77" s="32"/>
      <c r="C77" s="32"/>
      <c r="D77" s="32"/>
      <c r="E77" s="113" t="s">
        <v>136</v>
      </c>
      <c r="F77" s="114"/>
      <c r="G77" s="115"/>
      <c r="H77" s="25" t="s">
        <v>15</v>
      </c>
      <c r="I77" s="38">
        <v>2</v>
      </c>
      <c r="J77" s="26">
        <f>K77/I77</f>
        <v>4684645.0999999996</v>
      </c>
      <c r="K77" s="26">
        <v>9369290.1999999993</v>
      </c>
      <c r="L77" s="26"/>
    </row>
    <row r="78" spans="1:12" s="4" customFormat="1" x14ac:dyDescent="0.25">
      <c r="A78" s="23" t="s">
        <v>137</v>
      </c>
      <c r="B78" s="34"/>
      <c r="C78" s="35"/>
      <c r="D78" s="36"/>
      <c r="E78" s="116" t="s">
        <v>138</v>
      </c>
      <c r="F78" s="117"/>
      <c r="G78" s="118"/>
      <c r="H78" s="40"/>
      <c r="I78" s="40"/>
      <c r="J78" s="40"/>
      <c r="K78" s="26"/>
      <c r="L78" s="26"/>
    </row>
    <row r="79" spans="1:12" s="4" customFormat="1" ht="30.75" customHeight="1" x14ac:dyDescent="0.25">
      <c r="A79" s="37" t="s">
        <v>139</v>
      </c>
      <c r="B79" s="32"/>
      <c r="C79" s="32"/>
      <c r="D79" s="32"/>
      <c r="E79" s="113" t="s">
        <v>140</v>
      </c>
      <c r="F79" s="114"/>
      <c r="G79" s="115"/>
      <c r="H79" s="25" t="s">
        <v>15</v>
      </c>
      <c r="I79" s="28">
        <v>16</v>
      </c>
      <c r="J79" s="26">
        <f>K79/I79</f>
        <v>309602.18</v>
      </c>
      <c r="K79" s="26">
        <v>4953634.9000000004</v>
      </c>
      <c r="L79" s="26"/>
    </row>
    <row r="80" spans="1:12" s="4" customFormat="1" ht="15" customHeight="1" x14ac:dyDescent="0.25">
      <c r="A80" s="37" t="s">
        <v>141</v>
      </c>
      <c r="B80" s="32"/>
      <c r="C80" s="32"/>
      <c r="D80" s="32"/>
      <c r="E80" s="113" t="s">
        <v>142</v>
      </c>
      <c r="F80" s="114"/>
      <c r="G80" s="115"/>
      <c r="H80" s="25" t="s">
        <v>15</v>
      </c>
      <c r="I80" s="38">
        <v>2</v>
      </c>
      <c r="J80" s="26">
        <f>K80/I80</f>
        <v>7344923.7000000002</v>
      </c>
      <c r="K80" s="26">
        <v>14689847.390000001</v>
      </c>
      <c r="L80" s="26"/>
    </row>
    <row r="81" spans="1:12" s="4" customFormat="1" x14ac:dyDescent="0.25">
      <c r="A81" s="23" t="s">
        <v>143</v>
      </c>
      <c r="B81" s="34"/>
      <c r="C81" s="35"/>
      <c r="D81" s="36"/>
      <c r="E81" s="116" t="s">
        <v>144</v>
      </c>
      <c r="F81" s="117"/>
      <c r="G81" s="118"/>
      <c r="H81" s="40"/>
      <c r="I81" s="40"/>
      <c r="J81" s="40"/>
      <c r="K81" s="26"/>
      <c r="L81" s="26"/>
    </row>
    <row r="82" spans="1:12" s="4" customFormat="1" ht="15" customHeight="1" x14ac:dyDescent="0.25">
      <c r="A82" s="37" t="s">
        <v>145</v>
      </c>
      <c r="B82" s="32"/>
      <c r="C82" s="32"/>
      <c r="D82" s="32"/>
      <c r="E82" s="113" t="s">
        <v>146</v>
      </c>
      <c r="F82" s="114"/>
      <c r="G82" s="115"/>
      <c r="H82" s="25" t="s">
        <v>15</v>
      </c>
      <c r="I82" s="25">
        <v>2</v>
      </c>
      <c r="J82" s="26">
        <f>K82/I82</f>
        <v>193748.63</v>
      </c>
      <c r="K82" s="26">
        <v>387497.26</v>
      </c>
      <c r="L82" s="26"/>
    </row>
    <row r="83" spans="1:12" s="4" customFormat="1" ht="15" customHeight="1" x14ac:dyDescent="0.25">
      <c r="A83" s="37" t="s">
        <v>147</v>
      </c>
      <c r="B83" s="32"/>
      <c r="C83" s="32"/>
      <c r="D83" s="32"/>
      <c r="E83" s="113" t="s">
        <v>148</v>
      </c>
      <c r="F83" s="114"/>
      <c r="G83" s="115"/>
      <c r="H83" s="25" t="s">
        <v>15</v>
      </c>
      <c r="I83" s="38">
        <v>2</v>
      </c>
      <c r="J83" s="26">
        <f>K83/I83</f>
        <v>89990.66</v>
      </c>
      <c r="K83" s="26">
        <v>179981.31</v>
      </c>
      <c r="L83" s="26"/>
    </row>
    <row r="84" spans="1:12" s="4" customFormat="1" x14ac:dyDescent="0.25">
      <c r="A84" s="23" t="s">
        <v>149</v>
      </c>
      <c r="B84" s="34"/>
      <c r="C84" s="35"/>
      <c r="D84" s="36"/>
      <c r="E84" s="104" t="s">
        <v>150</v>
      </c>
      <c r="F84" s="105"/>
      <c r="G84" s="106"/>
      <c r="H84" s="15"/>
      <c r="I84" s="15"/>
      <c r="J84" s="40"/>
      <c r="K84" s="26"/>
      <c r="L84" s="26"/>
    </row>
    <row r="85" spans="1:12" s="4" customFormat="1" ht="15" customHeight="1" x14ac:dyDescent="0.25">
      <c r="A85" s="37" t="s">
        <v>151</v>
      </c>
      <c r="B85" s="32"/>
      <c r="C85" s="32"/>
      <c r="D85" s="32"/>
      <c r="E85" s="113" t="s">
        <v>152</v>
      </c>
      <c r="F85" s="114"/>
      <c r="G85" s="115"/>
      <c r="H85" s="25" t="s">
        <v>15</v>
      </c>
      <c r="I85" s="25">
        <v>5</v>
      </c>
      <c r="J85" s="26">
        <f>K85/I85</f>
        <v>889812.84</v>
      </c>
      <c r="K85" s="26">
        <v>4449064.22</v>
      </c>
      <c r="L85" s="26"/>
    </row>
    <row r="86" spans="1:12" s="4" customFormat="1" ht="15" customHeight="1" x14ac:dyDescent="0.25">
      <c r="A86" s="37" t="s">
        <v>153</v>
      </c>
      <c r="B86" s="32"/>
      <c r="C86" s="32"/>
      <c r="D86" s="32"/>
      <c r="E86" s="119" t="s">
        <v>154</v>
      </c>
      <c r="F86" s="120"/>
      <c r="G86" s="121"/>
      <c r="H86" s="25" t="s">
        <v>15</v>
      </c>
      <c r="I86" s="38">
        <v>1</v>
      </c>
      <c r="J86" s="26">
        <f>K86/I86</f>
        <v>29110014.920000002</v>
      </c>
      <c r="K86" s="26">
        <v>29110014.920000002</v>
      </c>
      <c r="L86" s="26"/>
    </row>
    <row r="87" spans="1:12" s="4" customFormat="1" x14ac:dyDescent="0.25">
      <c r="A87" s="23" t="s">
        <v>155</v>
      </c>
      <c r="B87" s="34"/>
      <c r="C87" s="35"/>
      <c r="D87" s="36"/>
      <c r="E87" s="116" t="s">
        <v>156</v>
      </c>
      <c r="F87" s="117"/>
      <c r="G87" s="118"/>
      <c r="H87" s="40"/>
      <c r="I87" s="40"/>
      <c r="J87" s="40"/>
      <c r="K87" s="26"/>
      <c r="L87" s="26"/>
    </row>
    <row r="88" spans="1:12" s="4" customFormat="1" ht="15" customHeight="1" x14ac:dyDescent="0.25">
      <c r="A88" s="37" t="s">
        <v>157</v>
      </c>
      <c r="B88" s="32"/>
      <c r="C88" s="32"/>
      <c r="D88" s="32"/>
      <c r="E88" s="113" t="s">
        <v>158</v>
      </c>
      <c r="F88" s="114"/>
      <c r="G88" s="115"/>
      <c r="H88" s="25" t="s">
        <v>15</v>
      </c>
      <c r="I88" s="38">
        <v>1</v>
      </c>
      <c r="J88" s="26">
        <f t="shared" ref="J88:J93" si="3">K88/I88</f>
        <v>10234213.75</v>
      </c>
      <c r="K88" s="41">
        <v>10234213.75</v>
      </c>
      <c r="L88" s="41"/>
    </row>
    <row r="89" spans="1:12" s="4" customFormat="1" ht="15" customHeight="1" x14ac:dyDescent="0.25">
      <c r="A89" s="37" t="s">
        <v>159</v>
      </c>
      <c r="B89" s="32"/>
      <c r="C89" s="32"/>
      <c r="D89" s="32"/>
      <c r="E89" s="113" t="s">
        <v>160</v>
      </c>
      <c r="F89" s="114"/>
      <c r="G89" s="115"/>
      <c r="H89" s="25" t="s">
        <v>161</v>
      </c>
      <c r="I89" s="38">
        <v>29610</v>
      </c>
      <c r="J89" s="26">
        <f>K89/I89</f>
        <v>2595.0700000000002</v>
      </c>
      <c r="K89" s="41">
        <v>76839883.150000006</v>
      </c>
      <c r="L89" s="41"/>
    </row>
    <row r="90" spans="1:12" s="4" customFormat="1" ht="15" customHeight="1" x14ac:dyDescent="0.25">
      <c r="A90" s="37" t="s">
        <v>162</v>
      </c>
      <c r="B90" s="32"/>
      <c r="C90" s="32"/>
      <c r="D90" s="32"/>
      <c r="E90" s="113" t="s">
        <v>163</v>
      </c>
      <c r="F90" s="114"/>
      <c r="G90" s="115"/>
      <c r="H90" s="25" t="s">
        <v>161</v>
      </c>
      <c r="I90" s="25">
        <v>1320</v>
      </c>
      <c r="J90" s="26">
        <f>K90/I90</f>
        <v>10097.799999999999</v>
      </c>
      <c r="K90" s="41">
        <v>13329092.630000001</v>
      </c>
      <c r="L90" s="41"/>
    </row>
    <row r="91" spans="1:12" s="4" customFormat="1" ht="15" customHeight="1" x14ac:dyDescent="0.25">
      <c r="A91" s="37" t="s">
        <v>164</v>
      </c>
      <c r="B91" s="32"/>
      <c r="C91" s="32"/>
      <c r="D91" s="32"/>
      <c r="E91" s="119" t="s">
        <v>165</v>
      </c>
      <c r="F91" s="120"/>
      <c r="G91" s="121"/>
      <c r="H91" s="25" t="s">
        <v>161</v>
      </c>
      <c r="I91" s="39">
        <v>780</v>
      </c>
      <c r="J91" s="26">
        <f t="shared" si="3"/>
        <v>27109.86</v>
      </c>
      <c r="K91" s="41">
        <v>21145690.510000002</v>
      </c>
      <c r="L91" s="41"/>
    </row>
    <row r="92" spans="1:12" s="4" customFormat="1" ht="15" customHeight="1" x14ac:dyDescent="0.25">
      <c r="A92" s="37" t="s">
        <v>166</v>
      </c>
      <c r="B92" s="32"/>
      <c r="C92" s="32"/>
      <c r="D92" s="32"/>
      <c r="E92" s="113" t="s">
        <v>167</v>
      </c>
      <c r="F92" s="114"/>
      <c r="G92" s="115"/>
      <c r="H92" s="25" t="s">
        <v>161</v>
      </c>
      <c r="I92" s="25">
        <v>660</v>
      </c>
      <c r="J92" s="26">
        <f t="shared" si="3"/>
        <v>18897.509999999998</v>
      </c>
      <c r="K92" s="41">
        <v>12472356.619999999</v>
      </c>
      <c r="L92" s="41"/>
    </row>
    <row r="93" spans="1:12" s="4" customFormat="1" x14ac:dyDescent="0.25">
      <c r="A93" s="23" t="s">
        <v>168</v>
      </c>
      <c r="B93" s="34"/>
      <c r="C93" s="35"/>
      <c r="D93" s="36"/>
      <c r="E93" s="116" t="s">
        <v>169</v>
      </c>
      <c r="F93" s="117"/>
      <c r="G93" s="118"/>
      <c r="H93" s="25" t="s">
        <v>15</v>
      </c>
      <c r="I93" s="25">
        <v>1</v>
      </c>
      <c r="J93" s="26">
        <f t="shared" si="3"/>
        <v>4478066.08</v>
      </c>
      <c r="K93" s="41">
        <v>4478066.08</v>
      </c>
      <c r="L93" s="41"/>
    </row>
    <row r="94" spans="1:12" s="4" customFormat="1" x14ac:dyDescent="0.25">
      <c r="A94" s="23" t="s">
        <v>170</v>
      </c>
      <c r="B94" s="34"/>
      <c r="C94" s="35"/>
      <c r="D94" s="36"/>
      <c r="E94" s="116" t="s">
        <v>171</v>
      </c>
      <c r="F94" s="117"/>
      <c r="G94" s="118"/>
      <c r="H94" s="40"/>
      <c r="I94" s="40"/>
      <c r="J94" s="40"/>
      <c r="K94" s="26"/>
      <c r="L94" s="26"/>
    </row>
    <row r="95" spans="1:12" s="4" customFormat="1" ht="15" customHeight="1" x14ac:dyDescent="0.25">
      <c r="A95" s="37" t="s">
        <v>172</v>
      </c>
      <c r="B95" s="32"/>
      <c r="C95" s="32"/>
      <c r="D95" s="32"/>
      <c r="E95" s="113" t="s">
        <v>173</v>
      </c>
      <c r="F95" s="114"/>
      <c r="G95" s="115"/>
      <c r="H95" s="25" t="s">
        <v>15</v>
      </c>
      <c r="I95" s="25">
        <v>4</v>
      </c>
      <c r="J95" s="26">
        <f>K95/I95</f>
        <v>347475.48</v>
      </c>
      <c r="K95" s="26">
        <v>1389901.91</v>
      </c>
      <c r="L95" s="26"/>
    </row>
    <row r="96" spans="1:12" s="4" customFormat="1" ht="15" customHeight="1" x14ac:dyDescent="0.25">
      <c r="A96" s="37" t="s">
        <v>174</v>
      </c>
      <c r="B96" s="32"/>
      <c r="C96" s="32"/>
      <c r="D96" s="32"/>
      <c r="E96" s="113" t="s">
        <v>175</v>
      </c>
      <c r="F96" s="114"/>
      <c r="G96" s="115"/>
      <c r="H96" s="25" t="s">
        <v>315</v>
      </c>
      <c r="I96" s="38">
        <v>4</v>
      </c>
      <c r="J96" s="26">
        <f>K96/I96</f>
        <v>689618.21</v>
      </c>
      <c r="K96" s="26">
        <v>2758472.82</v>
      </c>
      <c r="L96" s="26"/>
    </row>
    <row r="97" spans="1:12" s="4" customFormat="1" x14ac:dyDescent="0.25">
      <c r="A97" s="23" t="s">
        <v>176</v>
      </c>
      <c r="B97" s="34"/>
      <c r="C97" s="35"/>
      <c r="D97" s="36"/>
      <c r="E97" s="116" t="s">
        <v>177</v>
      </c>
      <c r="F97" s="117"/>
      <c r="G97" s="118"/>
      <c r="H97" s="25" t="s">
        <v>15</v>
      </c>
      <c r="I97" s="25">
        <v>1</v>
      </c>
      <c r="J97" s="26">
        <f>K97/I97</f>
        <v>3014613.04</v>
      </c>
      <c r="K97" s="26">
        <v>3014613.04</v>
      </c>
      <c r="L97" s="26"/>
    </row>
    <row r="98" spans="1:12" s="4" customFormat="1" x14ac:dyDescent="0.25">
      <c r="A98" s="23" t="s">
        <v>178</v>
      </c>
      <c r="B98" s="34"/>
      <c r="C98" s="35"/>
      <c r="D98" s="36"/>
      <c r="E98" s="116" t="s">
        <v>179</v>
      </c>
      <c r="F98" s="117"/>
      <c r="G98" s="118"/>
      <c r="H98" s="25" t="s">
        <v>15</v>
      </c>
      <c r="I98" s="25">
        <v>1</v>
      </c>
      <c r="J98" s="26">
        <f>K98/I98</f>
        <v>5096677</v>
      </c>
      <c r="K98" s="26">
        <v>5096677</v>
      </c>
      <c r="L98" s="26"/>
    </row>
    <row r="99" spans="1:12" s="4" customFormat="1" x14ac:dyDescent="0.25">
      <c r="A99" s="23" t="s">
        <v>180</v>
      </c>
      <c r="B99" s="34"/>
      <c r="C99" s="35"/>
      <c r="D99" s="36"/>
      <c r="E99" s="116" t="s">
        <v>181</v>
      </c>
      <c r="F99" s="117"/>
      <c r="G99" s="118"/>
      <c r="H99" s="40"/>
      <c r="I99" s="40"/>
      <c r="J99" s="40"/>
      <c r="K99" s="26"/>
      <c r="L99" s="26"/>
    </row>
    <row r="100" spans="1:12" s="4" customFormat="1" ht="15" customHeight="1" x14ac:dyDescent="0.25">
      <c r="A100" s="37" t="s">
        <v>182</v>
      </c>
      <c r="B100" s="32"/>
      <c r="C100" s="32"/>
      <c r="D100" s="32"/>
      <c r="E100" s="113" t="s">
        <v>183</v>
      </c>
      <c r="F100" s="114"/>
      <c r="G100" s="115"/>
      <c r="H100" s="25" t="s">
        <v>15</v>
      </c>
      <c r="I100" s="25">
        <v>1</v>
      </c>
      <c r="J100" s="26">
        <f t="shared" ref="J100:J105" si="4">K100/I100</f>
        <v>17592484.18</v>
      </c>
      <c r="K100" s="26">
        <v>17592484.18</v>
      </c>
      <c r="L100" s="26"/>
    </row>
    <row r="101" spans="1:12" s="4" customFormat="1" ht="15" customHeight="1" x14ac:dyDescent="0.25">
      <c r="A101" s="37" t="s">
        <v>184</v>
      </c>
      <c r="B101" s="32"/>
      <c r="C101" s="32"/>
      <c r="D101" s="32"/>
      <c r="E101" s="113" t="s">
        <v>185</v>
      </c>
      <c r="F101" s="114"/>
      <c r="G101" s="115"/>
      <c r="H101" s="25" t="s">
        <v>15</v>
      </c>
      <c r="I101" s="25">
        <v>1</v>
      </c>
      <c r="J101" s="26">
        <f t="shared" si="4"/>
        <v>1228386.1100000001</v>
      </c>
      <c r="K101" s="26">
        <v>1228386.1100000001</v>
      </c>
      <c r="L101" s="26"/>
    </row>
    <row r="102" spans="1:12" s="4" customFormat="1" x14ac:dyDescent="0.25">
      <c r="A102" s="23" t="s">
        <v>186</v>
      </c>
      <c r="B102" s="34"/>
      <c r="C102" s="35"/>
      <c r="D102" s="36"/>
      <c r="E102" s="116" t="s">
        <v>187</v>
      </c>
      <c r="F102" s="117"/>
      <c r="G102" s="118"/>
      <c r="H102" s="25" t="s">
        <v>15</v>
      </c>
      <c r="I102" s="25">
        <v>1</v>
      </c>
      <c r="J102" s="26">
        <f t="shared" si="4"/>
        <v>490925.59</v>
      </c>
      <c r="K102" s="26">
        <v>490925.59</v>
      </c>
      <c r="L102" s="26"/>
    </row>
    <row r="103" spans="1:12" s="4" customFormat="1" x14ac:dyDescent="0.25">
      <c r="A103" s="23" t="s">
        <v>188</v>
      </c>
      <c r="B103" s="34"/>
      <c r="C103" s="35"/>
      <c r="D103" s="36"/>
      <c r="E103" s="116" t="s">
        <v>189</v>
      </c>
      <c r="F103" s="117"/>
      <c r="G103" s="118"/>
      <c r="H103" s="25" t="s">
        <v>15</v>
      </c>
      <c r="I103" s="25">
        <v>1</v>
      </c>
      <c r="J103" s="26">
        <f t="shared" si="4"/>
        <v>270595.01</v>
      </c>
      <c r="K103" s="26">
        <v>270595.01</v>
      </c>
      <c r="L103" s="26"/>
    </row>
    <row r="104" spans="1:12" s="4" customFormat="1" x14ac:dyDescent="0.25">
      <c r="A104" s="23" t="s">
        <v>190</v>
      </c>
      <c r="B104" s="34"/>
      <c r="C104" s="35"/>
      <c r="D104" s="36"/>
      <c r="E104" s="116" t="s">
        <v>191</v>
      </c>
      <c r="F104" s="117"/>
      <c r="G104" s="118"/>
      <c r="H104" s="25" t="s">
        <v>15</v>
      </c>
      <c r="I104" s="25">
        <v>1</v>
      </c>
      <c r="J104" s="26">
        <f t="shared" si="4"/>
        <v>7049831.3899999997</v>
      </c>
      <c r="K104" s="26">
        <v>7049831.3899999997</v>
      </c>
      <c r="L104" s="26"/>
    </row>
    <row r="105" spans="1:12" s="4" customFormat="1" x14ac:dyDescent="0.25">
      <c r="A105" s="23" t="s">
        <v>192</v>
      </c>
      <c r="B105" s="34"/>
      <c r="C105" s="35"/>
      <c r="D105" s="36"/>
      <c r="E105" s="116" t="s">
        <v>193</v>
      </c>
      <c r="F105" s="117"/>
      <c r="G105" s="118"/>
      <c r="H105" s="25" t="s">
        <v>15</v>
      </c>
      <c r="I105" s="25">
        <v>1</v>
      </c>
      <c r="J105" s="26">
        <f t="shared" si="4"/>
        <v>1296379.46</v>
      </c>
      <c r="K105" s="26">
        <v>1296379.46</v>
      </c>
      <c r="L105" s="26"/>
    </row>
    <row r="106" spans="1:12" s="4" customFormat="1" ht="15" customHeight="1" x14ac:dyDescent="0.25">
      <c r="A106" s="37"/>
      <c r="B106" s="32"/>
      <c r="C106" s="32"/>
      <c r="D106" s="32"/>
      <c r="E106" s="113" t="s">
        <v>194</v>
      </c>
      <c r="F106" s="114"/>
      <c r="G106" s="114"/>
      <c r="H106" s="114"/>
      <c r="I106" s="114"/>
      <c r="J106" s="115"/>
      <c r="K106" s="26">
        <f>K55+K56+K58+K59+K60+K61+K62+K63+K64+K65+K66+K68+K69+K70+K71+K72+K74+K77+K79+K80+K82+K83+K85+K86+K88+K89+K90+K91+K92+K93+K95+K96+K97+K98+K100+K101+K102+K103+K104+K105+K75+K76</f>
        <v>295325651.30000001</v>
      </c>
      <c r="L106" s="26"/>
    </row>
    <row r="107" spans="1:12" s="4" customFormat="1" x14ac:dyDescent="0.25">
      <c r="A107" s="17"/>
      <c r="B107" s="18"/>
      <c r="C107" s="19"/>
      <c r="D107" s="20"/>
      <c r="E107" s="85" t="s">
        <v>195</v>
      </c>
      <c r="F107" s="86"/>
      <c r="G107" s="86"/>
      <c r="H107" s="86"/>
      <c r="I107" s="86"/>
      <c r="J107" s="86"/>
      <c r="K107" s="87"/>
      <c r="L107" s="21"/>
    </row>
    <row r="108" spans="1:12" s="4" customFormat="1" x14ac:dyDescent="0.25">
      <c r="A108" s="23" t="s">
        <v>196</v>
      </c>
      <c r="B108" s="34"/>
      <c r="C108" s="35"/>
      <c r="D108" s="36"/>
      <c r="E108" s="104" t="s">
        <v>197</v>
      </c>
      <c r="F108" s="105"/>
      <c r="G108" s="106"/>
      <c r="H108" s="15"/>
      <c r="I108" s="15"/>
      <c r="J108" s="15"/>
      <c r="K108" s="26"/>
      <c r="L108" s="26"/>
    </row>
    <row r="109" spans="1:12" s="4" customFormat="1" x14ac:dyDescent="0.25">
      <c r="A109" s="37" t="s">
        <v>198</v>
      </c>
      <c r="B109" s="32"/>
      <c r="C109" s="32"/>
      <c r="D109" s="32"/>
      <c r="E109" s="101" t="s">
        <v>199</v>
      </c>
      <c r="F109" s="102"/>
      <c r="G109" s="103"/>
      <c r="H109" s="39" t="s">
        <v>15</v>
      </c>
      <c r="I109" s="25">
        <v>1</v>
      </c>
      <c r="J109" s="26">
        <f>K109/I109</f>
        <v>2029657.04</v>
      </c>
      <c r="K109" s="41">
        <v>2029657.04</v>
      </c>
      <c r="L109" s="41"/>
    </row>
    <row r="110" spans="1:12" s="4" customFormat="1" x14ac:dyDescent="0.25">
      <c r="A110" s="37" t="s">
        <v>200</v>
      </c>
      <c r="B110" s="32"/>
      <c r="C110" s="32"/>
      <c r="D110" s="32"/>
      <c r="E110" s="101" t="s">
        <v>201</v>
      </c>
      <c r="F110" s="102"/>
      <c r="G110" s="103"/>
      <c r="H110" s="39" t="s">
        <v>15</v>
      </c>
      <c r="I110" s="38">
        <v>1</v>
      </c>
      <c r="J110" s="26">
        <f>K110/I110</f>
        <v>440159.97</v>
      </c>
      <c r="K110" s="41">
        <v>440159.97</v>
      </c>
      <c r="L110" s="41"/>
    </row>
    <row r="111" spans="1:12" s="4" customFormat="1" ht="15" customHeight="1" x14ac:dyDescent="0.25">
      <c r="A111" s="37" t="s">
        <v>202</v>
      </c>
      <c r="B111" s="32"/>
      <c r="C111" s="32"/>
      <c r="D111" s="32"/>
      <c r="E111" s="101" t="s">
        <v>203</v>
      </c>
      <c r="F111" s="102"/>
      <c r="G111" s="103"/>
      <c r="H111" s="39" t="s">
        <v>15</v>
      </c>
      <c r="I111" s="25">
        <v>1</v>
      </c>
      <c r="J111" s="26">
        <f>K111/I111</f>
        <v>541847.78</v>
      </c>
      <c r="K111" s="41">
        <v>541847.78</v>
      </c>
      <c r="L111" s="41"/>
    </row>
    <row r="112" spans="1:12" s="4" customFormat="1" x14ac:dyDescent="0.25">
      <c r="A112" s="23" t="s">
        <v>204</v>
      </c>
      <c r="B112" s="34"/>
      <c r="C112" s="35"/>
      <c r="D112" s="36"/>
      <c r="E112" s="104" t="s">
        <v>205</v>
      </c>
      <c r="F112" s="105"/>
      <c r="G112" s="106"/>
      <c r="H112" s="39" t="s">
        <v>15</v>
      </c>
      <c r="I112" s="25">
        <v>1</v>
      </c>
      <c r="J112" s="26">
        <f>K112/I112</f>
        <v>2110192.5</v>
      </c>
      <c r="K112" s="26">
        <v>2110192.5</v>
      </c>
      <c r="L112" s="26"/>
    </row>
    <row r="113" spans="1:12" s="4" customFormat="1" x14ac:dyDescent="0.25">
      <c r="A113" s="23" t="s">
        <v>206</v>
      </c>
      <c r="B113" s="34"/>
      <c r="C113" s="35"/>
      <c r="D113" s="36"/>
      <c r="E113" s="116" t="s">
        <v>207</v>
      </c>
      <c r="F113" s="117"/>
      <c r="G113" s="118"/>
      <c r="H113" s="40"/>
      <c r="I113" s="40"/>
      <c r="J113" s="40"/>
      <c r="K113" s="26"/>
      <c r="L113" s="26"/>
    </row>
    <row r="114" spans="1:12" s="4" customFormat="1" ht="35.25" customHeight="1" x14ac:dyDescent="0.25">
      <c r="A114" s="37" t="s">
        <v>208</v>
      </c>
      <c r="B114" s="32"/>
      <c r="C114" s="32"/>
      <c r="D114" s="32"/>
      <c r="E114" s="113" t="s">
        <v>209</v>
      </c>
      <c r="F114" s="114"/>
      <c r="G114" s="115"/>
      <c r="H114" s="39" t="s">
        <v>15</v>
      </c>
      <c r="I114" s="25">
        <v>1</v>
      </c>
      <c r="J114" s="26">
        <f>K114/I114</f>
        <v>167141.75</v>
      </c>
      <c r="K114" s="41">
        <v>167141.75</v>
      </c>
      <c r="L114" s="41"/>
    </row>
    <row r="115" spans="1:12" s="4" customFormat="1" ht="27.75" customHeight="1" x14ac:dyDescent="0.25">
      <c r="A115" s="37" t="s">
        <v>210</v>
      </c>
      <c r="B115" s="32"/>
      <c r="C115" s="32"/>
      <c r="D115" s="32"/>
      <c r="E115" s="113" t="s">
        <v>211</v>
      </c>
      <c r="F115" s="114"/>
      <c r="G115" s="115"/>
      <c r="H115" s="39" t="s">
        <v>15</v>
      </c>
      <c r="I115" s="38">
        <v>1</v>
      </c>
      <c r="J115" s="26">
        <f>K115/I115</f>
        <v>167141.75</v>
      </c>
      <c r="K115" s="41">
        <v>167141.75</v>
      </c>
      <c r="L115" s="41"/>
    </row>
    <row r="116" spans="1:12" s="4" customFormat="1" x14ac:dyDescent="0.25">
      <c r="A116" s="23" t="s">
        <v>212</v>
      </c>
      <c r="B116" s="34"/>
      <c r="C116" s="35"/>
      <c r="D116" s="36"/>
      <c r="E116" s="116" t="s">
        <v>213</v>
      </c>
      <c r="F116" s="117"/>
      <c r="G116" s="118"/>
      <c r="H116" s="25" t="s">
        <v>214</v>
      </c>
      <c r="I116" s="25">
        <v>2275.86</v>
      </c>
      <c r="J116" s="26">
        <f>K116/I116</f>
        <v>4015.1</v>
      </c>
      <c r="K116" s="26">
        <v>9137814.0899999999</v>
      </c>
      <c r="L116" s="26"/>
    </row>
    <row r="117" spans="1:12" s="4" customFormat="1" x14ac:dyDescent="0.25">
      <c r="A117" s="23" t="s">
        <v>215</v>
      </c>
      <c r="B117" s="34"/>
      <c r="C117" s="35"/>
      <c r="D117" s="36"/>
      <c r="E117" s="116" t="s">
        <v>216</v>
      </c>
      <c r="F117" s="117"/>
      <c r="G117" s="118"/>
      <c r="H117" s="40"/>
      <c r="I117" s="40"/>
      <c r="J117" s="40"/>
      <c r="K117" s="26"/>
      <c r="L117" s="26"/>
    </row>
    <row r="118" spans="1:12" s="4" customFormat="1" ht="15" customHeight="1" x14ac:dyDescent="0.25">
      <c r="A118" s="37" t="s">
        <v>217</v>
      </c>
      <c r="B118" s="32"/>
      <c r="C118" s="32"/>
      <c r="D118" s="32"/>
      <c r="E118" s="113" t="s">
        <v>218</v>
      </c>
      <c r="F118" s="114"/>
      <c r="G118" s="115"/>
      <c r="H118" s="39" t="s">
        <v>15</v>
      </c>
      <c r="I118" s="25">
        <v>1</v>
      </c>
      <c r="J118" s="26">
        <f>K118/I118</f>
        <v>1789213.11</v>
      </c>
      <c r="K118" s="26">
        <v>1789213.11</v>
      </c>
      <c r="L118" s="26"/>
    </row>
    <row r="119" spans="1:12" s="4" customFormat="1" ht="15" customHeight="1" x14ac:dyDescent="0.25">
      <c r="A119" s="37" t="s">
        <v>219</v>
      </c>
      <c r="B119" s="32"/>
      <c r="C119" s="32"/>
      <c r="D119" s="32"/>
      <c r="E119" s="113" t="s">
        <v>220</v>
      </c>
      <c r="F119" s="114"/>
      <c r="G119" s="115"/>
      <c r="H119" s="39" t="s">
        <v>15</v>
      </c>
      <c r="I119" s="38">
        <v>1</v>
      </c>
      <c r="J119" s="26">
        <f>K119/I119</f>
        <v>1272268.03</v>
      </c>
      <c r="K119" s="26">
        <v>1272268.03</v>
      </c>
      <c r="L119" s="26"/>
    </row>
    <row r="120" spans="1:12" s="4" customFormat="1" ht="15" customHeight="1" x14ac:dyDescent="0.25">
      <c r="A120" s="37" t="s">
        <v>221</v>
      </c>
      <c r="B120" s="32"/>
      <c r="C120" s="32"/>
      <c r="D120" s="32"/>
      <c r="E120" s="113" t="s">
        <v>222</v>
      </c>
      <c r="F120" s="114"/>
      <c r="G120" s="115"/>
      <c r="H120" s="39" t="s">
        <v>15</v>
      </c>
      <c r="I120" s="25">
        <v>1</v>
      </c>
      <c r="J120" s="26">
        <f>K120/I120</f>
        <v>16494228.75</v>
      </c>
      <c r="K120" s="26">
        <v>16494228.75</v>
      </c>
      <c r="L120" s="26"/>
    </row>
    <row r="121" spans="1:12" s="4" customFormat="1" ht="15" customHeight="1" x14ac:dyDescent="0.25">
      <c r="A121" s="37" t="s">
        <v>223</v>
      </c>
      <c r="B121" s="32"/>
      <c r="C121" s="32"/>
      <c r="D121" s="32"/>
      <c r="E121" s="113" t="s">
        <v>224</v>
      </c>
      <c r="F121" s="114"/>
      <c r="G121" s="115"/>
      <c r="H121" s="39" t="s">
        <v>15</v>
      </c>
      <c r="I121" s="39">
        <v>1</v>
      </c>
      <c r="J121" s="26">
        <f>K121/I121</f>
        <v>2618306.7599999998</v>
      </c>
      <c r="K121" s="26">
        <v>2618306.7599999998</v>
      </c>
      <c r="L121" s="26"/>
    </row>
    <row r="122" spans="1:12" s="4" customFormat="1" x14ac:dyDescent="0.25">
      <c r="A122" s="23" t="s">
        <v>225</v>
      </c>
      <c r="B122" s="34"/>
      <c r="C122" s="35"/>
      <c r="D122" s="36"/>
      <c r="E122" s="116" t="s">
        <v>226</v>
      </c>
      <c r="F122" s="117"/>
      <c r="G122" s="118"/>
      <c r="H122" s="40"/>
      <c r="I122" s="40"/>
      <c r="J122" s="40"/>
      <c r="K122" s="26"/>
      <c r="L122" s="26"/>
    </row>
    <row r="123" spans="1:12" s="4" customFormat="1" ht="15" customHeight="1" x14ac:dyDescent="0.25">
      <c r="A123" s="37" t="s">
        <v>227</v>
      </c>
      <c r="B123" s="32"/>
      <c r="C123" s="32"/>
      <c r="D123" s="32"/>
      <c r="E123" s="113" t="s">
        <v>228</v>
      </c>
      <c r="F123" s="114"/>
      <c r="G123" s="115"/>
      <c r="H123" s="39" t="s">
        <v>15</v>
      </c>
      <c r="I123" s="25">
        <v>1</v>
      </c>
      <c r="J123" s="26">
        <f>K123/I123</f>
        <v>1555505.89</v>
      </c>
      <c r="K123" s="26">
        <v>1555505.89</v>
      </c>
      <c r="L123" s="26"/>
    </row>
    <row r="124" spans="1:12" s="4" customFormat="1" ht="15" customHeight="1" x14ac:dyDescent="0.25">
      <c r="A124" s="37" t="s">
        <v>229</v>
      </c>
      <c r="B124" s="32"/>
      <c r="C124" s="32"/>
      <c r="D124" s="32"/>
      <c r="E124" s="113" t="s">
        <v>230</v>
      </c>
      <c r="F124" s="114"/>
      <c r="G124" s="115"/>
      <c r="H124" s="39" t="s">
        <v>15</v>
      </c>
      <c r="I124" s="38">
        <v>1</v>
      </c>
      <c r="J124" s="26">
        <f>K124/I124</f>
        <v>3466913.62</v>
      </c>
      <c r="K124" s="26">
        <v>3466913.62</v>
      </c>
      <c r="L124" s="26"/>
    </row>
    <row r="125" spans="1:12" s="4" customFormat="1" ht="15" customHeight="1" x14ac:dyDescent="0.25">
      <c r="A125" s="37" t="s">
        <v>231</v>
      </c>
      <c r="B125" s="32"/>
      <c r="C125" s="32"/>
      <c r="D125" s="32"/>
      <c r="E125" s="113" t="s">
        <v>232</v>
      </c>
      <c r="F125" s="114"/>
      <c r="G125" s="115"/>
      <c r="H125" s="39" t="s">
        <v>15</v>
      </c>
      <c r="I125" s="25">
        <v>1</v>
      </c>
      <c r="J125" s="26">
        <f>K125/I125</f>
        <v>200551.26</v>
      </c>
      <c r="K125" s="26">
        <v>200551.26</v>
      </c>
      <c r="L125" s="26"/>
    </row>
    <row r="126" spans="1:12" s="4" customFormat="1" ht="15" customHeight="1" x14ac:dyDescent="0.25">
      <c r="A126" s="37"/>
      <c r="B126" s="32"/>
      <c r="C126" s="32"/>
      <c r="D126" s="32"/>
      <c r="E126" s="101" t="s">
        <v>233</v>
      </c>
      <c r="F126" s="102"/>
      <c r="G126" s="102"/>
      <c r="H126" s="102"/>
      <c r="I126" s="102"/>
      <c r="J126" s="103"/>
      <c r="K126" s="26">
        <f>K109+K110+K111+K112+K114+K115+K116+K118+K119+K120+K121+K123+K124+K125</f>
        <v>41990942.299999997</v>
      </c>
      <c r="L126" s="26"/>
    </row>
    <row r="127" spans="1:12" s="4" customFormat="1" x14ac:dyDescent="0.25">
      <c r="A127" s="17"/>
      <c r="B127" s="18"/>
      <c r="C127" s="19"/>
      <c r="D127" s="20"/>
      <c r="E127" s="85" t="s">
        <v>234</v>
      </c>
      <c r="F127" s="86"/>
      <c r="G127" s="86"/>
      <c r="H127" s="86"/>
      <c r="I127" s="86"/>
      <c r="J127" s="86"/>
      <c r="K127" s="87"/>
      <c r="L127" s="21"/>
    </row>
    <row r="128" spans="1:12" s="4" customFormat="1" x14ac:dyDescent="0.25">
      <c r="A128" s="23" t="s">
        <v>235</v>
      </c>
      <c r="B128" s="34"/>
      <c r="C128" s="35"/>
      <c r="D128" s="36"/>
      <c r="E128" s="104" t="s">
        <v>236</v>
      </c>
      <c r="F128" s="105"/>
      <c r="G128" s="106"/>
      <c r="H128" s="15"/>
      <c r="I128" s="15"/>
      <c r="J128" s="15"/>
      <c r="K128" s="26"/>
      <c r="L128" s="26"/>
    </row>
    <row r="129" spans="1:12" s="4" customFormat="1" ht="15" customHeight="1" x14ac:dyDescent="0.25">
      <c r="A129" s="37" t="s">
        <v>237</v>
      </c>
      <c r="B129" s="32"/>
      <c r="C129" s="32"/>
      <c r="D129" s="32"/>
      <c r="E129" s="113" t="s">
        <v>236</v>
      </c>
      <c r="F129" s="114"/>
      <c r="G129" s="115"/>
      <c r="H129" s="25" t="s">
        <v>161</v>
      </c>
      <c r="I129" s="25">
        <v>265.5</v>
      </c>
      <c r="J129" s="26">
        <f>K129/I129</f>
        <v>10241.52</v>
      </c>
      <c r="K129" s="26">
        <v>2719124.38</v>
      </c>
      <c r="L129" s="26"/>
    </row>
    <row r="130" spans="1:12" s="4" customFormat="1" ht="15" customHeight="1" x14ac:dyDescent="0.25">
      <c r="A130" s="37" t="s">
        <v>238</v>
      </c>
      <c r="B130" s="32"/>
      <c r="C130" s="32"/>
      <c r="D130" s="32"/>
      <c r="E130" s="113" t="s">
        <v>239</v>
      </c>
      <c r="F130" s="114"/>
      <c r="G130" s="115"/>
      <c r="H130" s="39" t="s">
        <v>15</v>
      </c>
      <c r="I130" s="38">
        <v>2</v>
      </c>
      <c r="J130" s="26">
        <f>K130/I130</f>
        <v>823750.39</v>
      </c>
      <c r="K130" s="26">
        <v>1647500.77</v>
      </c>
      <c r="L130" s="26"/>
    </row>
    <row r="131" spans="1:12" s="4" customFormat="1" ht="15" customHeight="1" x14ac:dyDescent="0.25">
      <c r="A131" s="37" t="s">
        <v>240</v>
      </c>
      <c r="B131" s="32"/>
      <c r="C131" s="32"/>
      <c r="D131" s="32"/>
      <c r="E131" s="113" t="s">
        <v>241</v>
      </c>
      <c r="F131" s="114"/>
      <c r="G131" s="115"/>
      <c r="H131" s="39" t="s">
        <v>15</v>
      </c>
      <c r="I131" s="25">
        <v>1</v>
      </c>
      <c r="J131" s="26">
        <f>K131/I131</f>
        <v>619028.53</v>
      </c>
      <c r="K131" s="26">
        <v>619028.53</v>
      </c>
      <c r="L131" s="26"/>
    </row>
    <row r="132" spans="1:12" s="4" customFormat="1" x14ac:dyDescent="0.25">
      <c r="A132" s="23" t="s">
        <v>242</v>
      </c>
      <c r="B132" s="34"/>
      <c r="C132" s="35"/>
      <c r="D132" s="36"/>
      <c r="E132" s="104" t="s">
        <v>243</v>
      </c>
      <c r="F132" s="105"/>
      <c r="G132" s="106"/>
      <c r="H132" s="15"/>
      <c r="I132" s="15"/>
      <c r="J132" s="15"/>
      <c r="K132" s="26"/>
      <c r="L132" s="26"/>
    </row>
    <row r="133" spans="1:12" s="4" customFormat="1" ht="15" customHeight="1" x14ac:dyDescent="0.25">
      <c r="A133" s="37" t="s">
        <v>244</v>
      </c>
      <c r="B133" s="32"/>
      <c r="C133" s="32"/>
      <c r="D133" s="32"/>
      <c r="E133" s="101" t="s">
        <v>245</v>
      </c>
      <c r="F133" s="102"/>
      <c r="G133" s="103"/>
      <c r="H133" s="39" t="s">
        <v>15</v>
      </c>
      <c r="I133" s="25">
        <v>1</v>
      </c>
      <c r="J133" s="26">
        <f>K133/I133</f>
        <v>1239518.69</v>
      </c>
      <c r="K133" s="26">
        <v>1239518.69</v>
      </c>
      <c r="L133" s="26"/>
    </row>
    <row r="134" spans="1:12" s="4" customFormat="1" ht="15" customHeight="1" x14ac:dyDescent="0.25">
      <c r="A134" s="37" t="s">
        <v>246</v>
      </c>
      <c r="B134" s="32"/>
      <c r="C134" s="32"/>
      <c r="D134" s="32"/>
      <c r="E134" s="101" t="s">
        <v>247</v>
      </c>
      <c r="F134" s="102"/>
      <c r="G134" s="103"/>
      <c r="H134" s="39" t="s">
        <v>15</v>
      </c>
      <c r="I134" s="38">
        <v>1</v>
      </c>
      <c r="J134" s="26">
        <f>K134/I134</f>
        <v>3186884.76</v>
      </c>
      <c r="K134" s="26">
        <v>3186884.76</v>
      </c>
      <c r="L134" s="26"/>
    </row>
    <row r="135" spans="1:12" s="4" customFormat="1" ht="15" customHeight="1" x14ac:dyDescent="0.25">
      <c r="A135" s="37" t="s">
        <v>248</v>
      </c>
      <c r="B135" s="32"/>
      <c r="C135" s="32"/>
      <c r="D135" s="32"/>
      <c r="E135" s="101" t="s">
        <v>249</v>
      </c>
      <c r="F135" s="102"/>
      <c r="G135" s="103"/>
      <c r="H135" s="39" t="s">
        <v>15</v>
      </c>
      <c r="I135" s="25">
        <v>1</v>
      </c>
      <c r="J135" s="26">
        <f>K135/I135</f>
        <v>2672335.42</v>
      </c>
      <c r="K135" s="26">
        <v>2672335.42</v>
      </c>
      <c r="L135" s="26"/>
    </row>
    <row r="136" spans="1:12" s="4" customFormat="1" ht="15" customHeight="1" x14ac:dyDescent="0.25">
      <c r="A136" s="37" t="s">
        <v>250</v>
      </c>
      <c r="B136" s="32"/>
      <c r="C136" s="32"/>
      <c r="D136" s="32"/>
      <c r="E136" s="101" t="s">
        <v>251</v>
      </c>
      <c r="F136" s="102"/>
      <c r="G136" s="103"/>
      <c r="H136" s="25" t="s">
        <v>161</v>
      </c>
      <c r="I136" s="25">
        <v>420</v>
      </c>
      <c r="J136" s="26">
        <f>K136/I136</f>
        <v>36261.919999999998</v>
      </c>
      <c r="K136" s="26">
        <v>15230005.189999999</v>
      </c>
      <c r="L136" s="26"/>
    </row>
    <row r="137" spans="1:12" s="4" customFormat="1" x14ac:dyDescent="0.25">
      <c r="A137" s="37"/>
      <c r="B137" s="32"/>
      <c r="C137" s="32"/>
      <c r="D137" s="32"/>
      <c r="E137" s="101" t="s">
        <v>252</v>
      </c>
      <c r="F137" s="102"/>
      <c r="G137" s="102"/>
      <c r="H137" s="102"/>
      <c r="I137" s="102"/>
      <c r="J137" s="103"/>
      <c r="K137" s="26">
        <f>K129+K130+K131+K133+K134+K135+K136</f>
        <v>27314397.739999998</v>
      </c>
      <c r="L137" s="26"/>
    </row>
    <row r="138" spans="1:12" s="4" customFormat="1" x14ac:dyDescent="0.25">
      <c r="A138" s="17"/>
      <c r="B138" s="18"/>
      <c r="C138" s="19"/>
      <c r="D138" s="20"/>
      <c r="E138" s="85" t="s">
        <v>253</v>
      </c>
      <c r="F138" s="86"/>
      <c r="G138" s="86"/>
      <c r="H138" s="86"/>
      <c r="I138" s="86"/>
      <c r="J138" s="86"/>
      <c r="K138" s="87"/>
      <c r="L138" s="21"/>
    </row>
    <row r="139" spans="1:12" s="4" customFormat="1" x14ac:dyDescent="0.25">
      <c r="A139" s="23" t="s">
        <v>254</v>
      </c>
      <c r="B139" s="34"/>
      <c r="C139" s="35"/>
      <c r="D139" s="36"/>
      <c r="E139" s="104" t="s">
        <v>255</v>
      </c>
      <c r="F139" s="105"/>
      <c r="G139" s="106"/>
      <c r="H139" s="15"/>
      <c r="I139" s="15"/>
      <c r="J139" s="15"/>
      <c r="K139" s="26"/>
      <c r="L139" s="26"/>
    </row>
    <row r="140" spans="1:12" s="4" customFormat="1" ht="26.25" customHeight="1" x14ac:dyDescent="0.25">
      <c r="A140" s="37" t="s">
        <v>256</v>
      </c>
      <c r="B140" s="32"/>
      <c r="C140" s="32"/>
      <c r="D140" s="32"/>
      <c r="E140" s="101" t="s">
        <v>257</v>
      </c>
      <c r="F140" s="102"/>
      <c r="G140" s="102"/>
      <c r="H140" s="25" t="s">
        <v>258</v>
      </c>
      <c r="I140" s="25">
        <v>7</v>
      </c>
      <c r="J140" s="26">
        <f>K140/I140</f>
        <v>488489.58</v>
      </c>
      <c r="K140" s="26">
        <v>3419427.07</v>
      </c>
      <c r="L140" s="26"/>
    </row>
    <row r="141" spans="1:12" s="4" customFormat="1" ht="15" customHeight="1" x14ac:dyDescent="0.25">
      <c r="A141" s="37" t="s">
        <v>259</v>
      </c>
      <c r="B141" s="32"/>
      <c r="C141" s="32"/>
      <c r="D141" s="32"/>
      <c r="E141" s="101" t="s">
        <v>260</v>
      </c>
      <c r="F141" s="102"/>
      <c r="G141" s="102"/>
      <c r="H141" s="25" t="s">
        <v>261</v>
      </c>
      <c r="I141" s="38">
        <v>7</v>
      </c>
      <c r="J141" s="26">
        <f>K141/I141</f>
        <v>1512091.82</v>
      </c>
      <c r="K141" s="26">
        <v>10584642.710000001</v>
      </c>
      <c r="L141" s="26"/>
    </row>
    <row r="142" spans="1:12" s="4" customFormat="1" ht="15" customHeight="1" x14ac:dyDescent="0.25">
      <c r="A142" s="37" t="s">
        <v>262</v>
      </c>
      <c r="B142" s="32"/>
      <c r="C142" s="32"/>
      <c r="D142" s="32"/>
      <c r="E142" s="101" t="s">
        <v>263</v>
      </c>
      <c r="F142" s="102"/>
      <c r="G142" s="102"/>
      <c r="H142" s="25" t="s">
        <v>15</v>
      </c>
      <c r="I142" s="25">
        <v>1</v>
      </c>
      <c r="J142" s="26">
        <f>K142/I142</f>
        <v>22701262.34</v>
      </c>
      <c r="K142" s="26">
        <v>22701262.34</v>
      </c>
      <c r="L142" s="26"/>
    </row>
    <row r="143" spans="1:12" s="4" customFormat="1" x14ac:dyDescent="0.25">
      <c r="A143" s="23" t="s">
        <v>264</v>
      </c>
      <c r="B143" s="34"/>
      <c r="C143" s="35"/>
      <c r="D143" s="36"/>
      <c r="E143" s="104" t="s">
        <v>265</v>
      </c>
      <c r="F143" s="105"/>
      <c r="G143" s="106"/>
      <c r="H143" s="15"/>
      <c r="I143" s="15"/>
      <c r="J143" s="15"/>
      <c r="K143" s="26"/>
      <c r="L143" s="26"/>
    </row>
    <row r="144" spans="1:12" s="4" customFormat="1" ht="15" customHeight="1" x14ac:dyDescent="0.25">
      <c r="A144" s="37" t="s">
        <v>266</v>
      </c>
      <c r="B144" s="32"/>
      <c r="C144" s="32"/>
      <c r="D144" s="32"/>
      <c r="E144" s="101" t="s">
        <v>267</v>
      </c>
      <c r="F144" s="102"/>
      <c r="G144" s="102"/>
      <c r="H144" s="25" t="s">
        <v>161</v>
      </c>
      <c r="I144" s="25">
        <v>501.03500000000003</v>
      </c>
      <c r="J144" s="26">
        <f>K144/I144</f>
        <v>18100.38</v>
      </c>
      <c r="K144" s="26">
        <v>9068924.5800000001</v>
      </c>
      <c r="L144" s="26"/>
    </row>
    <row r="145" spans="1:12" s="4" customFormat="1" ht="15" customHeight="1" x14ac:dyDescent="0.25">
      <c r="A145" s="37" t="s">
        <v>268</v>
      </c>
      <c r="B145" s="32"/>
      <c r="C145" s="32"/>
      <c r="D145" s="32"/>
      <c r="E145" s="101" t="s">
        <v>269</v>
      </c>
      <c r="F145" s="102"/>
      <c r="G145" s="102"/>
      <c r="H145" s="25" t="s">
        <v>15</v>
      </c>
      <c r="I145" s="25">
        <v>1</v>
      </c>
      <c r="J145" s="26">
        <f>K145/I145</f>
        <v>12471175.73</v>
      </c>
      <c r="K145" s="26">
        <v>12471175.73</v>
      </c>
      <c r="L145" s="26"/>
    </row>
    <row r="146" spans="1:12" s="4" customFormat="1" ht="15" customHeight="1" x14ac:dyDescent="0.25">
      <c r="A146" s="37" t="s">
        <v>270</v>
      </c>
      <c r="B146" s="32"/>
      <c r="C146" s="32"/>
      <c r="D146" s="32"/>
      <c r="E146" s="101" t="s">
        <v>271</v>
      </c>
      <c r="F146" s="102"/>
      <c r="G146" s="102"/>
      <c r="H146" s="39" t="s">
        <v>161</v>
      </c>
      <c r="I146" s="38">
        <v>144</v>
      </c>
      <c r="J146" s="26">
        <f>K146/I146</f>
        <v>9103.2199999999993</v>
      </c>
      <c r="K146" s="26">
        <v>1310863.8899999999</v>
      </c>
      <c r="L146" s="26"/>
    </row>
    <row r="147" spans="1:12" s="4" customFormat="1" x14ac:dyDescent="0.25">
      <c r="A147" s="23" t="s">
        <v>272</v>
      </c>
      <c r="B147" s="34"/>
      <c r="C147" s="35"/>
      <c r="D147" s="36"/>
      <c r="E147" s="104" t="s">
        <v>273</v>
      </c>
      <c r="F147" s="105"/>
      <c r="G147" s="106"/>
      <c r="H147" s="15"/>
      <c r="I147" s="15"/>
      <c r="J147" s="15"/>
      <c r="K147" s="26"/>
      <c r="L147" s="26"/>
    </row>
    <row r="148" spans="1:12" s="4" customFormat="1" ht="15" customHeight="1" x14ac:dyDescent="0.25">
      <c r="A148" s="37" t="s">
        <v>274</v>
      </c>
      <c r="B148" s="32"/>
      <c r="C148" s="32"/>
      <c r="D148" s="32"/>
      <c r="E148" s="101" t="s">
        <v>275</v>
      </c>
      <c r="F148" s="102"/>
      <c r="G148" s="102"/>
      <c r="H148" s="25" t="s">
        <v>214</v>
      </c>
      <c r="I148" s="25">
        <v>90.9</v>
      </c>
      <c r="J148" s="26">
        <f t="shared" ref="J148:J153" si="5">K148/I148</f>
        <v>4233.5200000000004</v>
      </c>
      <c r="K148" s="26">
        <v>384826.76</v>
      </c>
      <c r="L148" s="26"/>
    </row>
    <row r="149" spans="1:12" s="4" customFormat="1" ht="15" customHeight="1" x14ac:dyDescent="0.25">
      <c r="A149" s="37" t="s">
        <v>276</v>
      </c>
      <c r="B149" s="32"/>
      <c r="C149" s="32"/>
      <c r="D149" s="32"/>
      <c r="E149" s="101" t="s">
        <v>277</v>
      </c>
      <c r="F149" s="102"/>
      <c r="G149" s="102"/>
      <c r="H149" s="25" t="s">
        <v>214</v>
      </c>
      <c r="I149" s="42">
        <v>3126.55</v>
      </c>
      <c r="J149" s="26">
        <f t="shared" si="5"/>
        <v>748.41</v>
      </c>
      <c r="K149" s="26">
        <v>2339940.59</v>
      </c>
      <c r="L149" s="26"/>
    </row>
    <row r="150" spans="1:12" s="4" customFormat="1" ht="15" customHeight="1" x14ac:dyDescent="0.25">
      <c r="A150" s="37" t="s">
        <v>278</v>
      </c>
      <c r="B150" s="32"/>
      <c r="C150" s="32"/>
      <c r="D150" s="32"/>
      <c r="E150" s="101" t="s">
        <v>279</v>
      </c>
      <c r="F150" s="102"/>
      <c r="G150" s="102"/>
      <c r="H150" s="25" t="s">
        <v>214</v>
      </c>
      <c r="I150" s="25">
        <v>2489.4</v>
      </c>
      <c r="J150" s="26">
        <f t="shared" si="5"/>
        <v>166.62</v>
      </c>
      <c r="K150" s="26">
        <v>414795.71</v>
      </c>
      <c r="L150" s="26"/>
    </row>
    <row r="151" spans="1:12" s="4" customFormat="1" ht="15" customHeight="1" x14ac:dyDescent="0.25">
      <c r="A151" s="37" t="s">
        <v>280</v>
      </c>
      <c r="B151" s="32"/>
      <c r="C151" s="32"/>
      <c r="D151" s="32"/>
      <c r="E151" s="101" t="s">
        <v>281</v>
      </c>
      <c r="F151" s="102"/>
      <c r="G151" s="102"/>
      <c r="H151" s="25" t="s">
        <v>15</v>
      </c>
      <c r="I151" s="38">
        <v>1</v>
      </c>
      <c r="J151" s="26">
        <f t="shared" si="5"/>
        <v>175461.75</v>
      </c>
      <c r="K151" s="26">
        <v>175461.75</v>
      </c>
      <c r="L151" s="26"/>
    </row>
    <row r="152" spans="1:12" s="4" customFormat="1" ht="15" customHeight="1" x14ac:dyDescent="0.25">
      <c r="A152" s="37" t="s">
        <v>282</v>
      </c>
      <c r="B152" s="32"/>
      <c r="C152" s="32"/>
      <c r="D152" s="32"/>
      <c r="E152" s="101" t="s">
        <v>283</v>
      </c>
      <c r="F152" s="102"/>
      <c r="G152" s="102"/>
      <c r="H152" s="25" t="s">
        <v>284</v>
      </c>
      <c r="I152" s="25">
        <v>1.5744</v>
      </c>
      <c r="J152" s="26">
        <f t="shared" si="5"/>
        <v>2318303.0299999998</v>
      </c>
      <c r="K152" s="26">
        <v>3649936.29</v>
      </c>
      <c r="L152" s="26"/>
    </row>
    <row r="153" spans="1:12" s="4" customFormat="1" ht="45" x14ac:dyDescent="0.25">
      <c r="A153" s="23" t="s">
        <v>264</v>
      </c>
      <c r="B153" s="34"/>
      <c r="C153" s="35"/>
      <c r="D153" s="36"/>
      <c r="E153" s="104" t="s">
        <v>285</v>
      </c>
      <c r="F153" s="105"/>
      <c r="G153" s="106"/>
      <c r="H153" s="25" t="s">
        <v>286</v>
      </c>
      <c r="I153" s="25">
        <v>2735.1</v>
      </c>
      <c r="J153" s="26">
        <f t="shared" si="5"/>
        <v>2613.7800000000002</v>
      </c>
      <c r="K153" s="26">
        <v>7148939.8700000001</v>
      </c>
      <c r="L153" s="26"/>
    </row>
    <row r="154" spans="1:12" s="4" customFormat="1" x14ac:dyDescent="0.25">
      <c r="A154" s="37"/>
      <c r="B154" s="32"/>
      <c r="C154" s="32"/>
      <c r="D154" s="32"/>
      <c r="E154" s="101" t="s">
        <v>287</v>
      </c>
      <c r="F154" s="102"/>
      <c r="G154" s="102"/>
      <c r="H154" s="102"/>
      <c r="I154" s="102"/>
      <c r="J154" s="103"/>
      <c r="K154" s="26">
        <f>K140+K141+K145+K142+K144+K146+K148+K149+K150+K151+K152+K153</f>
        <v>73670197.290000007</v>
      </c>
      <c r="L154" s="26"/>
    </row>
    <row r="155" spans="1:12" s="4" customFormat="1" x14ac:dyDescent="0.25">
      <c r="A155" s="17"/>
      <c r="B155" s="18"/>
      <c r="C155" s="19"/>
      <c r="D155" s="20"/>
      <c r="E155" s="85" t="s">
        <v>288</v>
      </c>
      <c r="F155" s="86"/>
      <c r="G155" s="86"/>
      <c r="H155" s="86"/>
      <c r="I155" s="86"/>
      <c r="J155" s="86"/>
      <c r="K155" s="87"/>
      <c r="L155" s="21"/>
    </row>
    <row r="156" spans="1:12" s="4" customFormat="1" x14ac:dyDescent="0.25">
      <c r="A156" s="23" t="s">
        <v>289</v>
      </c>
      <c r="B156" s="34"/>
      <c r="C156" s="35"/>
      <c r="D156" s="36"/>
      <c r="E156" s="104" t="s">
        <v>290</v>
      </c>
      <c r="F156" s="105"/>
      <c r="G156" s="106"/>
      <c r="H156" s="15"/>
      <c r="I156" s="15"/>
      <c r="J156" s="15"/>
      <c r="K156" s="26"/>
      <c r="L156" s="26"/>
    </row>
    <row r="157" spans="1:12" s="4" customFormat="1" ht="15" customHeight="1" x14ac:dyDescent="0.25">
      <c r="A157" s="43" t="s">
        <v>291</v>
      </c>
      <c r="B157" s="44"/>
      <c r="C157" s="44"/>
      <c r="D157" s="44"/>
      <c r="E157" s="119" t="s">
        <v>292</v>
      </c>
      <c r="F157" s="120"/>
      <c r="G157" s="120"/>
      <c r="H157" s="45" t="s">
        <v>15</v>
      </c>
      <c r="I157" s="25">
        <v>1</v>
      </c>
      <c r="J157" s="26">
        <f t="shared" ref="J157:J165" si="6">K157/I157</f>
        <v>36625742.090000004</v>
      </c>
      <c r="K157" s="26">
        <v>36625742.090000004</v>
      </c>
      <c r="L157" s="26"/>
    </row>
    <row r="158" spans="1:12" s="4" customFormat="1" ht="15" customHeight="1" x14ac:dyDescent="0.25">
      <c r="A158" s="43" t="s">
        <v>293</v>
      </c>
      <c r="B158" s="44"/>
      <c r="C158" s="44"/>
      <c r="D158" s="44"/>
      <c r="E158" s="119" t="s">
        <v>294</v>
      </c>
      <c r="F158" s="120"/>
      <c r="G158" s="120"/>
      <c r="H158" s="45" t="s">
        <v>15</v>
      </c>
      <c r="I158" s="38">
        <v>1</v>
      </c>
      <c r="J158" s="26">
        <f t="shared" si="6"/>
        <v>33939543.68</v>
      </c>
      <c r="K158" s="26">
        <v>33939543.68</v>
      </c>
      <c r="L158" s="26"/>
    </row>
    <row r="159" spans="1:12" s="4" customFormat="1" ht="15" customHeight="1" x14ac:dyDescent="0.25">
      <c r="A159" s="43" t="s">
        <v>295</v>
      </c>
      <c r="B159" s="44"/>
      <c r="C159" s="44"/>
      <c r="D159" s="44"/>
      <c r="E159" s="119" t="s">
        <v>296</v>
      </c>
      <c r="F159" s="120"/>
      <c r="G159" s="120"/>
      <c r="H159" s="45" t="s">
        <v>15</v>
      </c>
      <c r="I159" s="25">
        <v>1</v>
      </c>
      <c r="J159" s="26">
        <f t="shared" si="6"/>
        <v>1834293.96</v>
      </c>
      <c r="K159" s="26">
        <v>1834293.96</v>
      </c>
      <c r="L159" s="26"/>
    </row>
    <row r="160" spans="1:12" s="4" customFormat="1" ht="15" customHeight="1" x14ac:dyDescent="0.25">
      <c r="A160" s="43" t="s">
        <v>297</v>
      </c>
      <c r="B160" s="44"/>
      <c r="C160" s="44"/>
      <c r="D160" s="44"/>
      <c r="E160" s="119" t="s">
        <v>298</v>
      </c>
      <c r="F160" s="120"/>
      <c r="G160" s="120"/>
      <c r="H160" s="45" t="s">
        <v>15</v>
      </c>
      <c r="I160" s="38">
        <v>1</v>
      </c>
      <c r="J160" s="26">
        <f t="shared" si="6"/>
        <v>23346014.539999999</v>
      </c>
      <c r="K160" s="26">
        <v>23346014.539999999</v>
      </c>
      <c r="L160" s="26"/>
    </row>
    <row r="161" spans="1:12" s="4" customFormat="1" ht="15" customHeight="1" x14ac:dyDescent="0.25">
      <c r="A161" s="43" t="s">
        <v>299</v>
      </c>
      <c r="B161" s="44"/>
      <c r="C161" s="44"/>
      <c r="D161" s="44"/>
      <c r="E161" s="119" t="s">
        <v>300</v>
      </c>
      <c r="F161" s="120"/>
      <c r="G161" s="120"/>
      <c r="H161" s="45" t="s">
        <v>15</v>
      </c>
      <c r="I161" s="25">
        <v>1</v>
      </c>
      <c r="J161" s="26">
        <f t="shared" si="6"/>
        <v>3426650.32</v>
      </c>
      <c r="K161" s="26">
        <v>3426650.32</v>
      </c>
      <c r="L161" s="26"/>
    </row>
    <row r="162" spans="1:12" s="4" customFormat="1" ht="15" customHeight="1" x14ac:dyDescent="0.25">
      <c r="A162" s="43" t="s">
        <v>301</v>
      </c>
      <c r="B162" s="44"/>
      <c r="C162" s="44"/>
      <c r="D162" s="44"/>
      <c r="E162" s="119" t="s">
        <v>302</v>
      </c>
      <c r="F162" s="120"/>
      <c r="G162" s="120"/>
      <c r="H162" s="45" t="s">
        <v>15</v>
      </c>
      <c r="I162" s="38">
        <v>1</v>
      </c>
      <c r="J162" s="26">
        <f t="shared" si="6"/>
        <v>2748169.87</v>
      </c>
      <c r="K162" s="26">
        <v>2748169.87</v>
      </c>
      <c r="L162" s="26"/>
    </row>
    <row r="163" spans="1:12" s="4" customFormat="1" ht="15" customHeight="1" x14ac:dyDescent="0.25">
      <c r="A163" s="43" t="s">
        <v>303</v>
      </c>
      <c r="B163" s="44"/>
      <c r="C163" s="44"/>
      <c r="D163" s="44"/>
      <c r="E163" s="119" t="s">
        <v>304</v>
      </c>
      <c r="F163" s="120"/>
      <c r="G163" s="120"/>
      <c r="H163" s="45" t="s">
        <v>15</v>
      </c>
      <c r="I163" s="25">
        <v>1</v>
      </c>
      <c r="J163" s="26">
        <f t="shared" si="6"/>
        <v>24237163.210000001</v>
      </c>
      <c r="K163" s="26">
        <v>24237163.210000001</v>
      </c>
      <c r="L163" s="26"/>
    </row>
    <row r="164" spans="1:12" s="4" customFormat="1" x14ac:dyDescent="0.25">
      <c r="A164" s="46" t="s">
        <v>305</v>
      </c>
      <c r="B164" s="47"/>
      <c r="C164" s="48"/>
      <c r="D164" s="49"/>
      <c r="E164" s="126" t="s">
        <v>306</v>
      </c>
      <c r="F164" s="127"/>
      <c r="G164" s="128"/>
      <c r="H164" s="45" t="s">
        <v>15</v>
      </c>
      <c r="I164" s="25">
        <v>1</v>
      </c>
      <c r="J164" s="26">
        <f t="shared" si="6"/>
        <v>87.35</v>
      </c>
      <c r="K164" s="26">
        <v>87.35</v>
      </c>
      <c r="L164" s="26"/>
    </row>
    <row r="165" spans="1:12" s="4" customFormat="1" x14ac:dyDescent="0.25">
      <c r="A165" s="23" t="s">
        <v>307</v>
      </c>
      <c r="B165" s="34"/>
      <c r="C165" s="35"/>
      <c r="D165" s="36"/>
      <c r="E165" s="104" t="s">
        <v>308</v>
      </c>
      <c r="F165" s="105"/>
      <c r="G165" s="106"/>
      <c r="H165" s="39" t="s">
        <v>15</v>
      </c>
      <c r="I165" s="25">
        <v>1</v>
      </c>
      <c r="J165" s="26">
        <f t="shared" si="6"/>
        <v>27099323</v>
      </c>
      <c r="K165" s="26">
        <v>27099323</v>
      </c>
      <c r="L165" s="26"/>
    </row>
    <row r="166" spans="1:12" s="4" customFormat="1" x14ac:dyDescent="0.25">
      <c r="A166" s="37"/>
      <c r="B166" s="32"/>
      <c r="C166" s="32"/>
      <c r="D166" s="32"/>
      <c r="E166" s="101" t="s">
        <v>309</v>
      </c>
      <c r="F166" s="102"/>
      <c r="G166" s="102"/>
      <c r="H166" s="102"/>
      <c r="I166" s="102"/>
      <c r="J166" s="103"/>
      <c r="K166" s="26">
        <f>K157+K158+K159+K160+K161+K162+K163+K164+K165</f>
        <v>153256988.02000001</v>
      </c>
      <c r="L166" s="26"/>
    </row>
    <row r="167" spans="1:12" s="4" customFormat="1" x14ac:dyDescent="0.25">
      <c r="A167" s="37"/>
      <c r="B167" s="32"/>
      <c r="C167" s="32"/>
      <c r="D167" s="32"/>
      <c r="E167" s="101" t="s">
        <v>316</v>
      </c>
      <c r="F167" s="102"/>
      <c r="G167" s="102"/>
      <c r="H167" s="102"/>
      <c r="I167" s="102"/>
      <c r="J167" s="103"/>
      <c r="K167" s="26">
        <f>K166+K154+K137+K126+K106+K52+K38</f>
        <v>2331427971.6300001</v>
      </c>
      <c r="L167" s="26"/>
    </row>
    <row r="168" spans="1:12" s="22" customFormat="1" x14ac:dyDescent="0.25">
      <c r="A168" s="23"/>
      <c r="B168" s="50"/>
      <c r="C168" s="51"/>
      <c r="D168" s="52"/>
      <c r="E168" s="53"/>
      <c r="F168" s="54"/>
      <c r="G168" s="54"/>
      <c r="H168" s="54"/>
      <c r="I168" s="54"/>
      <c r="J168" s="54"/>
      <c r="K168" s="55"/>
      <c r="L168" s="56"/>
    </row>
    <row r="169" spans="1:12" ht="15" customHeight="1" x14ac:dyDescent="0.25">
      <c r="A169" s="57"/>
      <c r="B169" s="129" t="s">
        <v>320</v>
      </c>
      <c r="C169" s="129"/>
      <c r="D169" s="129"/>
      <c r="E169" s="129"/>
      <c r="F169" s="129"/>
      <c r="G169" s="129"/>
      <c r="H169" s="129"/>
      <c r="I169" s="129"/>
      <c r="J169" s="75"/>
      <c r="K169" s="76">
        <f>(K167-K165)*0.2</f>
        <v>460865729.73000002</v>
      </c>
      <c r="L169" s="58"/>
    </row>
    <row r="170" spans="1:12" ht="15" customHeight="1" x14ac:dyDescent="0.25">
      <c r="A170" s="57"/>
      <c r="B170" s="122" t="s">
        <v>310</v>
      </c>
      <c r="C170" s="122"/>
      <c r="D170" s="122"/>
      <c r="E170" s="122"/>
      <c r="F170" s="122"/>
      <c r="G170" s="122"/>
      <c r="H170" s="122"/>
      <c r="I170" s="122"/>
      <c r="J170" s="59"/>
      <c r="K170" s="60">
        <f>K167+K169</f>
        <v>2792293701.3600001</v>
      </c>
      <c r="L170" s="60"/>
    </row>
    <row r="171" spans="1:12" x14ac:dyDescent="0.25">
      <c r="B171" s="61"/>
      <c r="C171" s="61"/>
      <c r="D171" s="61"/>
    </row>
    <row r="172" spans="1:12" ht="15" customHeight="1" x14ac:dyDescent="0.25">
      <c r="A172" s="64"/>
      <c r="B172" s="65"/>
      <c r="C172" s="65"/>
      <c r="D172" s="65"/>
      <c r="E172" s="65"/>
      <c r="F172" s="65"/>
      <c r="G172" s="65"/>
      <c r="H172" s="64"/>
      <c r="I172" s="64"/>
      <c r="J172" s="66"/>
      <c r="K172" s="67"/>
      <c r="L172" s="67"/>
    </row>
    <row r="173" spans="1:12" ht="15" customHeight="1" x14ac:dyDescent="0.25">
      <c r="A173" s="123" t="s">
        <v>311</v>
      </c>
      <c r="B173" s="123"/>
      <c r="C173" s="68"/>
      <c r="D173" s="68"/>
      <c r="E173" s="68"/>
      <c r="F173" s="68"/>
      <c r="G173" s="68"/>
      <c r="H173" s="69"/>
      <c r="I173" s="69"/>
      <c r="J173" s="69"/>
      <c r="K173" s="69"/>
      <c r="L173" s="70"/>
    </row>
    <row r="174" spans="1:12" ht="15" customHeight="1" x14ac:dyDescent="0.25">
      <c r="A174" s="124" t="s">
        <v>312</v>
      </c>
      <c r="B174" s="124"/>
      <c r="C174" s="124"/>
      <c r="D174" s="124"/>
      <c r="E174" s="124"/>
      <c r="F174" s="124"/>
      <c r="G174" s="124"/>
      <c r="J174" s="27"/>
      <c r="K174" s="27"/>
      <c r="L174" s="27"/>
    </row>
    <row r="175" spans="1:12" ht="15" customHeight="1" x14ac:dyDescent="0.25">
      <c r="A175" s="71" t="s">
        <v>313</v>
      </c>
      <c r="B175" s="72"/>
      <c r="C175" s="73"/>
      <c r="D175" s="73"/>
      <c r="E175" s="73"/>
      <c r="F175" s="73"/>
      <c r="G175" s="73"/>
      <c r="H175" s="64"/>
      <c r="I175" s="64"/>
      <c r="J175" s="64"/>
      <c r="K175" s="64"/>
      <c r="L175" s="64"/>
    </row>
    <row r="176" spans="1:12" ht="15" customHeight="1" x14ac:dyDescent="0.25">
      <c r="A176" s="125" t="s">
        <v>312</v>
      </c>
      <c r="B176" s="125"/>
      <c r="C176" s="125"/>
      <c r="D176" s="125"/>
      <c r="E176" s="125"/>
      <c r="F176" s="125"/>
      <c r="G176" s="125"/>
      <c r="H176" s="64"/>
      <c r="I176" s="64"/>
      <c r="J176" s="64"/>
      <c r="K176" s="64"/>
      <c r="L176" s="64"/>
    </row>
    <row r="177" s="27" customFormat="1" ht="15" customHeight="1" x14ac:dyDescent="0.25"/>
  </sheetData>
  <mergeCells count="176">
    <mergeCell ref="E157:G157"/>
    <mergeCell ref="E158:G158"/>
    <mergeCell ref="E159:G159"/>
    <mergeCell ref="E160:G160"/>
    <mergeCell ref="E161:G161"/>
    <mergeCell ref="E162:G162"/>
    <mergeCell ref="E151:G151"/>
    <mergeCell ref="E152:G152"/>
    <mergeCell ref="E153:G153"/>
    <mergeCell ref="E154:J154"/>
    <mergeCell ref="E155:K155"/>
    <mergeCell ref="E156:G156"/>
    <mergeCell ref="B170:I170"/>
    <mergeCell ref="A173:B173"/>
    <mergeCell ref="A174:G174"/>
    <mergeCell ref="A176:G176"/>
    <mergeCell ref="E163:G163"/>
    <mergeCell ref="E164:G164"/>
    <mergeCell ref="E165:G165"/>
    <mergeCell ref="E166:J166"/>
    <mergeCell ref="E167:J167"/>
    <mergeCell ref="B169:I169"/>
    <mergeCell ref="E145:G145"/>
    <mergeCell ref="E146:G146"/>
    <mergeCell ref="E147:G147"/>
    <mergeCell ref="E148:G148"/>
    <mergeCell ref="E149:G149"/>
    <mergeCell ref="E150:G150"/>
    <mergeCell ref="E139:G139"/>
    <mergeCell ref="E140:G140"/>
    <mergeCell ref="E141:G141"/>
    <mergeCell ref="E142:G142"/>
    <mergeCell ref="E143:G143"/>
    <mergeCell ref="E144:G144"/>
    <mergeCell ref="E133:G133"/>
    <mergeCell ref="E134:G134"/>
    <mergeCell ref="E135:G135"/>
    <mergeCell ref="E136:G136"/>
    <mergeCell ref="E137:J137"/>
    <mergeCell ref="E138:K138"/>
    <mergeCell ref="E127:K127"/>
    <mergeCell ref="E128:G128"/>
    <mergeCell ref="E129:G129"/>
    <mergeCell ref="E130:G130"/>
    <mergeCell ref="E131:G131"/>
    <mergeCell ref="E132:G132"/>
    <mergeCell ref="E121:G121"/>
    <mergeCell ref="E122:G122"/>
    <mergeCell ref="E123:G123"/>
    <mergeCell ref="E124:G124"/>
    <mergeCell ref="E125:G125"/>
    <mergeCell ref="E126:J126"/>
    <mergeCell ref="E115:G115"/>
    <mergeCell ref="E116:G116"/>
    <mergeCell ref="E117:G117"/>
    <mergeCell ref="E118:G118"/>
    <mergeCell ref="E119:G119"/>
    <mergeCell ref="E120:G120"/>
    <mergeCell ref="E109:G109"/>
    <mergeCell ref="E110:G110"/>
    <mergeCell ref="E111:G111"/>
    <mergeCell ref="E112:G112"/>
    <mergeCell ref="E113:G113"/>
    <mergeCell ref="E114:G114"/>
    <mergeCell ref="E103:G103"/>
    <mergeCell ref="E104:G104"/>
    <mergeCell ref="E105:G105"/>
    <mergeCell ref="E106:J106"/>
    <mergeCell ref="E107:K107"/>
    <mergeCell ref="E108:G108"/>
    <mergeCell ref="E97:G97"/>
    <mergeCell ref="E98:G98"/>
    <mergeCell ref="E99:G99"/>
    <mergeCell ref="E100:G100"/>
    <mergeCell ref="E101:G101"/>
    <mergeCell ref="E102:G102"/>
    <mergeCell ref="E91:G91"/>
    <mergeCell ref="E92:G92"/>
    <mergeCell ref="E93:G93"/>
    <mergeCell ref="E94:G94"/>
    <mergeCell ref="E95:G95"/>
    <mergeCell ref="E96:G96"/>
    <mergeCell ref="E85:G85"/>
    <mergeCell ref="E86:G86"/>
    <mergeCell ref="E87:G87"/>
    <mergeCell ref="E88:G88"/>
    <mergeCell ref="E89:G89"/>
    <mergeCell ref="E90:G90"/>
    <mergeCell ref="E79:G79"/>
    <mergeCell ref="E80:G80"/>
    <mergeCell ref="E81:G81"/>
    <mergeCell ref="E82:G82"/>
    <mergeCell ref="E83:G83"/>
    <mergeCell ref="E84:G84"/>
    <mergeCell ref="E73:G73"/>
    <mergeCell ref="E74:G74"/>
    <mergeCell ref="E75:G75"/>
    <mergeCell ref="E76:G76"/>
    <mergeCell ref="E77:G77"/>
    <mergeCell ref="E78:G78"/>
    <mergeCell ref="E67:G67"/>
    <mergeCell ref="E68:G68"/>
    <mergeCell ref="E69:G69"/>
    <mergeCell ref="E70:G70"/>
    <mergeCell ref="E71:G71"/>
    <mergeCell ref="E72:G72"/>
    <mergeCell ref="E61:G61"/>
    <mergeCell ref="E62:G62"/>
    <mergeCell ref="E63:G63"/>
    <mergeCell ref="E64:G64"/>
    <mergeCell ref="E65:G65"/>
    <mergeCell ref="E66:G66"/>
    <mergeCell ref="E55:G55"/>
    <mergeCell ref="E56:G56"/>
    <mergeCell ref="E57:G57"/>
    <mergeCell ref="E58:G58"/>
    <mergeCell ref="E59:G59"/>
    <mergeCell ref="E60:G60"/>
    <mergeCell ref="E49:G49"/>
    <mergeCell ref="E50:G50"/>
    <mergeCell ref="E51:G51"/>
    <mergeCell ref="E52:J52"/>
    <mergeCell ref="E53:K53"/>
    <mergeCell ref="E54:G54"/>
    <mergeCell ref="E43:G43"/>
    <mergeCell ref="E44:G44"/>
    <mergeCell ref="E45:G45"/>
    <mergeCell ref="E46:G46"/>
    <mergeCell ref="E47:G47"/>
    <mergeCell ref="E48:G48"/>
    <mergeCell ref="E38:J38"/>
    <mergeCell ref="E39:K39"/>
    <mergeCell ref="E40:G40"/>
    <mergeCell ref="E41:G41"/>
    <mergeCell ref="E42:G42"/>
    <mergeCell ref="E33:G33"/>
    <mergeCell ref="E34:G34"/>
    <mergeCell ref="E35:G35"/>
    <mergeCell ref="E36:G36"/>
    <mergeCell ref="E25:G25"/>
    <mergeCell ref="E26:G26"/>
    <mergeCell ref="E27:G27"/>
    <mergeCell ref="E28:G28"/>
    <mergeCell ref="E29:G29"/>
    <mergeCell ref="E31:G31"/>
    <mergeCell ref="E32:G32"/>
    <mergeCell ref="E30:G30"/>
    <mergeCell ref="E37:G37"/>
    <mergeCell ref="E19:G19"/>
    <mergeCell ref="E20:G20"/>
    <mergeCell ref="E21:G21"/>
    <mergeCell ref="E22:G22"/>
    <mergeCell ref="E23:G23"/>
    <mergeCell ref="E24:G24"/>
    <mergeCell ref="E13:G13"/>
    <mergeCell ref="E14:G14"/>
    <mergeCell ref="E15:G15"/>
    <mergeCell ref="E16:G16"/>
    <mergeCell ref="E17:G17"/>
    <mergeCell ref="E18:G18"/>
    <mergeCell ref="K8:K9"/>
    <mergeCell ref="L8:L9"/>
    <mergeCell ref="B10:D10"/>
    <mergeCell ref="E10:G10"/>
    <mergeCell ref="E11:K11"/>
    <mergeCell ref="E12:G12"/>
    <mergeCell ref="I1:L1"/>
    <mergeCell ref="A8:A9"/>
    <mergeCell ref="B8:D9"/>
    <mergeCell ref="E8:G9"/>
    <mergeCell ref="H8:H9"/>
    <mergeCell ref="I8:I9"/>
    <mergeCell ref="J8:J9"/>
    <mergeCell ref="A5:L5"/>
    <mergeCell ref="A4:L4"/>
    <mergeCell ref="A6:L6"/>
  </mergeCells>
  <pageMargins left="0.78740157480314965" right="0.31496062992125984" top="0.31496062992125984" bottom="0.31496062992125984" header="0.19685039370078741" footer="0.19685039370078741"/>
  <pageSetup paperSize="9" scale="52" fitToHeight="0" orientation="portrait" r:id="rId1"/>
  <headerFooter>
    <oddFooter>&amp;RСтраница &amp;P</oddFooter>
  </headerFooter>
  <rowBreaks count="1" manualBreakCount="1">
    <brk id="13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</vt:lpstr>
      <vt:lpstr>СМЕТА!Заголовки_для_печати</vt:lpstr>
      <vt:lpstr>СМЕТА!Область_печати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</dc:creator>
  <cp:lastModifiedBy>Bulgak Daniil</cp:lastModifiedBy>
  <cp:lastPrinted>2025-10-08T07:04:45Z</cp:lastPrinted>
  <dcterms:created xsi:type="dcterms:W3CDTF">2025-09-12T12:06:29Z</dcterms:created>
  <dcterms:modified xsi:type="dcterms:W3CDTF">2025-09-30T14:19:58Z</dcterms:modified>
</cp:coreProperties>
</file>